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086" windowWidth="15480" windowHeight="8535" activeTab="7"/>
  </bookViews>
  <sheets>
    <sheet name="Players IPIN and birthday" sheetId="1" r:id="rId1"/>
    <sheet name="+M35 M " sheetId="2" r:id="rId2"/>
    <sheet name="M40+" sheetId="3" r:id="rId3"/>
    <sheet name="M45+" sheetId="4" r:id="rId4"/>
    <sheet name="M50+ " sheetId="5" r:id="rId5"/>
    <sheet name="M55+ " sheetId="6" r:id="rId6"/>
    <sheet name="M60+" sheetId="7" r:id="rId7"/>
    <sheet name="M65" sheetId="8" r:id="rId8"/>
    <sheet name="M70+" sheetId="9" r:id="rId9"/>
    <sheet name="+35Ž" sheetId="10" r:id="rId10"/>
    <sheet name="Ž40+" sheetId="11" r:id="rId11"/>
  </sheets>
  <externalReferences>
    <externalReference r:id="rId14"/>
    <externalReference r:id="rId15"/>
    <externalReference r:id="rId16"/>
    <externalReference r:id="rId17"/>
  </externalReferences>
  <definedNames>
    <definedName name="_Order1" hidden="1">255</definedName>
    <definedName name="A" localSheetId="9">'[1]m masters 12'!#REF!</definedName>
    <definedName name="A" localSheetId="2">'[1]m masters 12'!#REF!</definedName>
    <definedName name="A" localSheetId="3">'[1]m masters 12'!#REF!</definedName>
    <definedName name="A" localSheetId="6">'[1]m masters 12'!#REF!</definedName>
    <definedName name="A" localSheetId="7">'[1]m masters 12'!#REF!</definedName>
    <definedName name="A" localSheetId="8">'[1]m masters 12'!#REF!</definedName>
    <definedName name="A" localSheetId="10">'[4]m masters 12'!#REF!</definedName>
    <definedName name="A">'[1]m masters 12'!#REF!</definedName>
    <definedName name="AD" localSheetId="9">'[3]m masters 12'!#REF!</definedName>
    <definedName name="AD" localSheetId="2">'[3]m masters 12'!#REF!</definedName>
    <definedName name="AD" localSheetId="6">'[3]m masters 12'!#REF!</definedName>
    <definedName name="AD" localSheetId="8">'[3]m masters 12'!#REF!</definedName>
    <definedName name="AD" localSheetId="0">'[3]m masters 12'!#REF!</definedName>
    <definedName name="AD">'[3]m masters 12'!#REF!</definedName>
    <definedName name="AS" localSheetId="9">'[1]m masters 12'!#REF!</definedName>
    <definedName name="AS" localSheetId="2">'[1]m masters 12'!#REF!</definedName>
    <definedName name="AS" localSheetId="6">'[1]m masters 12'!#REF!</definedName>
    <definedName name="AS" localSheetId="8">'[1]m masters 12'!#REF!</definedName>
    <definedName name="AS">'[1]m masters 12'!#REF!</definedName>
    <definedName name="AV" localSheetId="9">'[3]m masters 12'!#REF!</definedName>
    <definedName name="AV" localSheetId="2">'[3]m masters 12'!#REF!</definedName>
    <definedName name="AV" localSheetId="6">'[3]m masters 12'!#REF!</definedName>
    <definedName name="AV" localSheetId="8">'[3]m masters 12'!#REF!</definedName>
    <definedName name="AV" localSheetId="0">'[3]m masters 12'!#REF!</definedName>
    <definedName name="AV">'[3]m masters 12'!#REF!</definedName>
    <definedName name="B" localSheetId="9">'[1]m masters 12'!#REF!</definedName>
    <definedName name="B" localSheetId="2">'[1]m masters 12'!#REF!</definedName>
    <definedName name="B" localSheetId="3">'[1]m masters 12'!#REF!</definedName>
    <definedName name="B" localSheetId="6">'[1]m masters 12'!#REF!</definedName>
    <definedName name="B" localSheetId="7">'[1]m masters 12'!#REF!</definedName>
    <definedName name="B" localSheetId="8">'[1]m masters 12'!#REF!</definedName>
    <definedName name="B" localSheetId="10">'[4]m masters 12'!#REF!</definedName>
    <definedName name="B">'[1]m masters 12'!#REF!</definedName>
    <definedName name="BA" localSheetId="9">'[1]m masters 12'!#REF!</definedName>
    <definedName name="BA" localSheetId="2">'[1]m masters 12'!#REF!</definedName>
    <definedName name="BA" localSheetId="6">'[1]m masters 12'!#REF!</definedName>
    <definedName name="BA" localSheetId="8">'[1]m masters 12'!#REF!</definedName>
    <definedName name="BA">'[1]m masters 12'!#REF!</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CXVGC" localSheetId="9">'[1]m masters 12'!#REF!</definedName>
    <definedName name="CXVGC" localSheetId="2">'[1]m masters 12'!#REF!</definedName>
    <definedName name="CXVGC" localSheetId="6">'[1]m masters 12'!#REF!</definedName>
    <definedName name="CXVGC" localSheetId="8">'[1]m masters 12'!#REF!</definedName>
    <definedName name="CXVGC">'[1]m masters 12'!#REF!</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FG">'[1]m masters 12'!#REF!</definedName>
    <definedName name="GMN">'[3]m masters 12'!#REF!</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9">'+35Ž'!$A$1:$Q$79</definedName>
    <definedName name="_xlnm.Print_Area" localSheetId="1">'+M35 M '!$A$1:$Q$79</definedName>
    <definedName name="_xlnm.Print_Area" localSheetId="2">'M40+'!$A$1:$Q$79</definedName>
    <definedName name="_xlnm.Print_Area" localSheetId="3">'M45+'!$A$1:$Q$79</definedName>
    <definedName name="_xlnm.Print_Area" localSheetId="4">'M50+ '!$A$1:$Q$79</definedName>
    <definedName name="_xlnm.Print_Area" localSheetId="5">'M55+ '!$A$1:$Q$79</definedName>
    <definedName name="_xlnm.Print_Area" localSheetId="6">'M60+'!$A$1:$Q$79</definedName>
    <definedName name="_xlnm.Print_Area" localSheetId="7">'M65'!$A$1:$Q$79</definedName>
    <definedName name="_xlnm.Print_Area" localSheetId="8">'M70+'!$A$1:$Q$79</definedName>
    <definedName name="_xlnm.Print_Area" localSheetId="10">'Ž40+'!$A$1:$L$26</definedName>
    <definedName name="S" localSheetId="9">'[1]m masters 12'!#REF!</definedName>
    <definedName name="S">'[1]m masters 12'!#REF!</definedName>
    <definedName name="SWSWS">'[1]m masters 12'!#REF!</definedName>
    <definedName name="T" localSheetId="9">'[1]m masters 12'!#REF!</definedName>
    <definedName name="T" localSheetId="2">'[1]m masters 12'!#REF!</definedName>
    <definedName name="T" localSheetId="6">'[1]m masters 12'!#REF!</definedName>
    <definedName name="T" localSheetId="8">'[1]m masters 12'!#REF!</definedName>
    <definedName name="T">'[1]m masters 12'!#REF!</definedName>
    <definedName name="VDB">'[1]m masters 12'!#REF!</definedName>
    <definedName name="VRG">'[1]m masters 12'!#REF!</definedName>
    <definedName name="WTCEWC">'[1]m masters 12'!#REF!</definedName>
    <definedName name="WW">'[1]m masters 12'!#REF!</definedName>
  </definedNames>
  <calcPr fullCalcOnLoad="1" iterate="1" iterateCount="1" iterateDelta="0.001"/>
</workbook>
</file>

<file path=xl/comments11.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Girls Main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Girls Main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Girls Main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<sst xmlns="http://schemas.openxmlformats.org/spreadsheetml/2006/main" count="977" uniqueCount="403">
  <si>
    <t/>
  </si>
  <si>
    <t>datum</t>
  </si>
  <si>
    <t>kraj</t>
  </si>
  <si>
    <t>vodaj tekmovanja</t>
  </si>
  <si>
    <t>vrhovni sodnik</t>
  </si>
  <si>
    <t>nosilec</t>
  </si>
  <si>
    <t>priimek</t>
  </si>
  <si>
    <t>ime</t>
  </si>
  <si>
    <t>klub</t>
  </si>
  <si>
    <t>2 krog</t>
  </si>
  <si>
    <t>polfinale</t>
  </si>
  <si>
    <t>finale</t>
  </si>
  <si>
    <t>zmagovalec</t>
  </si>
  <si>
    <t>ranking</t>
  </si>
  <si>
    <t>#</t>
  </si>
  <si>
    <t>M 40+</t>
  </si>
  <si>
    <t>16/2</t>
  </si>
  <si>
    <t>2kolo</t>
  </si>
  <si>
    <t>četrtfinale</t>
  </si>
  <si>
    <t>1</t>
  </si>
  <si>
    <t>M50+</t>
  </si>
  <si>
    <t>MM</t>
  </si>
  <si>
    <t>M55+</t>
  </si>
  <si>
    <t>IGOR RAKUN</t>
  </si>
  <si>
    <t>M 45+</t>
  </si>
  <si>
    <t>M65+</t>
  </si>
  <si>
    <t>LJUBLJANA</t>
  </si>
  <si>
    <t>ALEKSANDER SVOLJŠAK</t>
  </si>
  <si>
    <t>datum/ura žreba</t>
  </si>
  <si>
    <t>predstavnik igralcev</t>
  </si>
  <si>
    <t>podpis vrhovnega sodnika</t>
  </si>
  <si>
    <t>LOPATIČ MARKO</t>
  </si>
  <si>
    <t>POR MARKO</t>
  </si>
  <si>
    <t>KNEZ MATJAŽ</t>
  </si>
  <si>
    <t>AŠIČ ALOJZ</t>
  </si>
  <si>
    <t>A</t>
  </si>
  <si>
    <t>LEBER</t>
  </si>
  <si>
    <t>LOPATIČ</t>
  </si>
  <si>
    <t>ŠKRJANC</t>
  </si>
  <si>
    <t>STEFANOVIČ MIRAN</t>
  </si>
  <si>
    <t>KARLIN MARTIN</t>
  </si>
  <si>
    <t>LEBEN TOMAŽ</t>
  </si>
  <si>
    <t>GUNA BRANKO</t>
  </si>
  <si>
    <t>ŠKOF IZTOK</t>
  </si>
  <si>
    <t>BELIŠ IVO</t>
  </si>
  <si>
    <t>KUNAVAR MILOŠ</t>
  </si>
  <si>
    <t>PERGAR ANDREJ</t>
  </si>
  <si>
    <t>FRECE MATJAŽ</t>
  </si>
  <si>
    <t>SVOLJŠAK ALEKSANDER</t>
  </si>
  <si>
    <t>TANJŠEK ZMAGO</t>
  </si>
  <si>
    <t>ŠTEMBERGER ANTON</t>
  </si>
  <si>
    <t>TANJŠEK</t>
  </si>
  <si>
    <t>KOVAČIČ RADO</t>
  </si>
  <si>
    <t>LUŠENC FRANC</t>
  </si>
  <si>
    <t>LUŠENC</t>
  </si>
  <si>
    <t>REGENT</t>
  </si>
  <si>
    <t>FRECE</t>
  </si>
  <si>
    <t>prosto</t>
  </si>
  <si>
    <t>N</t>
  </si>
  <si>
    <t>NN</t>
  </si>
  <si>
    <t>ŠKRJANC MARKO</t>
  </si>
  <si>
    <t>ŠTRUKELJ TOMAŽ</t>
  </si>
  <si>
    <t>vsi</t>
  </si>
  <si>
    <t>KLJUČAR</t>
  </si>
  <si>
    <t>FURLAN</t>
  </si>
  <si>
    <t>LEBER SEBASTJAN</t>
  </si>
  <si>
    <t>POGAČNIK ROK</t>
  </si>
  <si>
    <t>PETKOVŠEK JURE</t>
  </si>
  <si>
    <t>BRADELJ RUDI</t>
  </si>
  <si>
    <t>3</t>
  </si>
  <si>
    <t>4</t>
  </si>
  <si>
    <t>ULČAR DANE</t>
  </si>
  <si>
    <t>ULČAR</t>
  </si>
  <si>
    <r>
      <t xml:space="preserve">ROUND ROBIN </t>
    </r>
    <r>
      <rPr>
        <b/>
        <i/>
        <sz val="24"/>
        <color indexed="8"/>
        <rFont val="Times New Roman CE"/>
        <family val="1"/>
      </rPr>
      <t>(4 v skupini)</t>
    </r>
  </si>
  <si>
    <t>list ševilka:</t>
  </si>
  <si>
    <t>kategorija:</t>
  </si>
  <si>
    <t>in teniški klub:</t>
  </si>
  <si>
    <t>datum:</t>
  </si>
  <si>
    <t>tekmovanje:</t>
  </si>
  <si>
    <t>skupina: 1</t>
  </si>
  <si>
    <t>število zmag</t>
  </si>
  <si>
    <t>vrstni red</t>
  </si>
  <si>
    <t>Tabela za izračun točk</t>
  </si>
  <si>
    <t>šifra</t>
  </si>
  <si>
    <t>točke</t>
  </si>
  <si>
    <t>skupaj točk</t>
  </si>
  <si>
    <t>število igralcev:</t>
  </si>
  <si>
    <t>ŽERJAV</t>
  </si>
  <si>
    <t>GRIZILO</t>
  </si>
  <si>
    <t>VETERANKE</t>
  </si>
  <si>
    <t>Ž40+</t>
  </si>
  <si>
    <t>AŠIČ KOVAČ</t>
  </si>
  <si>
    <t>ZORI</t>
  </si>
  <si>
    <t>ANJA</t>
  </si>
  <si>
    <t>VRHOVEC</t>
  </si>
  <si>
    <t>OLGA</t>
  </si>
  <si>
    <t>KLJUČAR UROŠ</t>
  </si>
  <si>
    <t>KREUTZ BOŠTJAN</t>
  </si>
  <si>
    <t>TURK JARO</t>
  </si>
  <si>
    <t>MAČEK MATJAŽ</t>
  </si>
  <si>
    <t>DEVETAK ALEŠ</t>
  </si>
  <si>
    <t>FURLAN LUKA</t>
  </si>
  <si>
    <t>HORVAT ALEN</t>
  </si>
  <si>
    <t>KREUTZ</t>
  </si>
  <si>
    <t>DEVETAK</t>
  </si>
  <si>
    <t>HORVAT</t>
  </si>
  <si>
    <t>LEBER SEBASTIJAN</t>
  </si>
  <si>
    <t>VERBIČ MARKO</t>
  </si>
  <si>
    <t>LAZIČ ROBERT</t>
  </si>
  <si>
    <t>WINTERLEITNER MARK</t>
  </si>
  <si>
    <t>MISAJLOVSKI JORDAN</t>
  </si>
  <si>
    <t>VUČKO IGOR</t>
  </si>
  <si>
    <t>KONČAN MATJAŽ</t>
  </si>
  <si>
    <t>ZULE TADEJ</t>
  </si>
  <si>
    <t>KOS PETER</t>
  </si>
  <si>
    <t>BENČINA JANKO</t>
  </si>
  <si>
    <t>JURIČIČ FREDI</t>
  </si>
  <si>
    <t>ŠERIČ SLAVEN</t>
  </si>
  <si>
    <t>GORENC BOJAN</t>
  </si>
  <si>
    <t>ŠIRCELJ MARJAN</t>
  </si>
  <si>
    <t>GRMOVŠEK ANDREJ</t>
  </si>
  <si>
    <t>TRATNIK METOD</t>
  </si>
  <si>
    <t>KRULJEC SIMO</t>
  </si>
  <si>
    <t>GOLOB JURE</t>
  </si>
  <si>
    <t>LELJAK ZDENKO</t>
  </si>
  <si>
    <t>ČIKOVIN ŽELJKO</t>
  </si>
  <si>
    <t>OGRINC MARJAN</t>
  </si>
  <si>
    <t>TRUPPE EDO</t>
  </si>
  <si>
    <t>RAKUN IGOR</t>
  </si>
  <si>
    <t>MILJAVEC FRANC</t>
  </si>
  <si>
    <t>VAJDA BOJAN</t>
  </si>
  <si>
    <t>MEGLIČ FRANC</t>
  </si>
  <si>
    <t>POLJŠAK LEVKO</t>
  </si>
  <si>
    <t>DOBROJEVIČ BOŽO</t>
  </si>
  <si>
    <t>VIDIC ANDREJ</t>
  </si>
  <si>
    <t>HROVAT FRANCI</t>
  </si>
  <si>
    <t>SE</t>
  </si>
  <si>
    <t>GRIZILO RIKARDO</t>
  </si>
  <si>
    <t>ŽERJAV PAVLE</t>
  </si>
  <si>
    <t>BRADAN FRANC</t>
  </si>
  <si>
    <t>BRADAN</t>
  </si>
  <si>
    <t>HROVAT</t>
  </si>
  <si>
    <t>GRM EVA</t>
  </si>
  <si>
    <t>KRISTAN KARMEN</t>
  </si>
  <si>
    <t>MISAJLOVSKI TINA</t>
  </si>
  <si>
    <t>SUNARIČ LEA</t>
  </si>
  <si>
    <t>1.2.2014-9.2.2014</t>
  </si>
  <si>
    <t>M 35+</t>
  </si>
  <si>
    <t>30.1.2014</t>
  </si>
  <si>
    <t>30.1.2010</t>
  </si>
  <si>
    <t>M60+</t>
  </si>
  <si>
    <t>M70+</t>
  </si>
  <si>
    <t>+35 Ž</t>
  </si>
  <si>
    <t xml:space="preserve">GRM EVA </t>
  </si>
  <si>
    <t>DP Ž 45+</t>
  </si>
  <si>
    <t>LAZIČ</t>
  </si>
  <si>
    <t>POR</t>
  </si>
  <si>
    <t>MISAJLOVSKI</t>
  </si>
  <si>
    <t>KARLIN</t>
  </si>
  <si>
    <t>KONČAN</t>
  </si>
  <si>
    <t>ZULE</t>
  </si>
  <si>
    <t>KOS</t>
  </si>
  <si>
    <t>GOLOB</t>
  </si>
  <si>
    <t>LELJAK</t>
  </si>
  <si>
    <t>OGRINC</t>
  </si>
  <si>
    <t>ŠTRUKELJ</t>
  </si>
  <si>
    <t>RAKUN</t>
  </si>
  <si>
    <t>KOVAČIČ</t>
  </si>
  <si>
    <t>VIDIC</t>
  </si>
  <si>
    <t>GRM</t>
  </si>
  <si>
    <t>KRISTAN</t>
  </si>
  <si>
    <t>SUNARIČ</t>
  </si>
  <si>
    <t>LEBEN</t>
  </si>
  <si>
    <t>MAČEK</t>
  </si>
  <si>
    <t>BELIŠ</t>
  </si>
  <si>
    <t>ŠERIČ</t>
  </si>
  <si>
    <t>GORENC</t>
  </si>
  <si>
    <t>JURIČIČ</t>
  </si>
  <si>
    <t>GUNA</t>
  </si>
  <si>
    <t>ŠKOF</t>
  </si>
  <si>
    <t>SVOLJŠAK</t>
  </si>
  <si>
    <t>61 64</t>
  </si>
  <si>
    <t>63 63</t>
  </si>
  <si>
    <t>61 62</t>
  </si>
  <si>
    <t>64 61</t>
  </si>
  <si>
    <t>60 75</t>
  </si>
  <si>
    <t>57 63 10-3</t>
  </si>
  <si>
    <t>62 60</t>
  </si>
  <si>
    <t>63 60</t>
  </si>
  <si>
    <t>b.b.</t>
  </si>
  <si>
    <t>62 62</t>
  </si>
  <si>
    <t>62 36 10-6</t>
  </si>
  <si>
    <t>75 57 10-6</t>
  </si>
  <si>
    <t>67(4) 64 10-8</t>
  </si>
  <si>
    <t>63 46 10-4</t>
  </si>
  <si>
    <t>63 64</t>
  </si>
  <si>
    <t>63 75</t>
  </si>
  <si>
    <t>62 63</t>
  </si>
  <si>
    <t>VAJDA</t>
  </si>
  <si>
    <t>61 61</t>
  </si>
  <si>
    <t>10 pred.</t>
  </si>
  <si>
    <t>75 76(5)</t>
  </si>
  <si>
    <t>75 62</t>
  </si>
  <si>
    <t>61 60</t>
  </si>
  <si>
    <t>16 46</t>
  </si>
  <si>
    <t>16 26</t>
  </si>
  <si>
    <t>62 16 10-7</t>
  </si>
  <si>
    <t>64 64</t>
  </si>
  <si>
    <t>76(2) 60</t>
  </si>
  <si>
    <t>64 60</t>
  </si>
  <si>
    <t>62 61</t>
  </si>
  <si>
    <t>63 62</t>
  </si>
  <si>
    <t>60 64</t>
  </si>
  <si>
    <t>63 61</t>
  </si>
  <si>
    <t>75 26 11-9</t>
  </si>
  <si>
    <t>57 62 9-11</t>
  </si>
  <si>
    <t>0.</t>
  </si>
  <si>
    <t>IPIN</t>
  </si>
  <si>
    <t>SURNAME</t>
  </si>
  <si>
    <t>NAME</t>
  </si>
  <si>
    <t>COUNTRY</t>
  </si>
  <si>
    <t>SEX</t>
  </si>
  <si>
    <t>CATEGORY</t>
  </si>
  <si>
    <t>GRM1223135</t>
  </si>
  <si>
    <t>Grm</t>
  </si>
  <si>
    <t>Eva</t>
  </si>
  <si>
    <t>SLO</t>
  </si>
  <si>
    <t>F</t>
  </si>
  <si>
    <t>35+</t>
  </si>
  <si>
    <t>SUN1306422</t>
  </si>
  <si>
    <t>Sunaric</t>
  </si>
  <si>
    <t>Lea</t>
  </si>
  <si>
    <t>KOV1312684</t>
  </si>
  <si>
    <t>Kovac Asic</t>
  </si>
  <si>
    <t>Zorislava</t>
  </si>
  <si>
    <t>40+</t>
  </si>
  <si>
    <t>55+</t>
  </si>
  <si>
    <t>FUR1302117</t>
  </si>
  <si>
    <t>Furlan</t>
  </si>
  <si>
    <t>Luka</t>
  </si>
  <si>
    <t>M</t>
  </si>
  <si>
    <t>LOP1307760</t>
  </si>
  <si>
    <t>Lopatic</t>
  </si>
  <si>
    <t>Marko</t>
  </si>
  <si>
    <t>POR1042439</t>
  </si>
  <si>
    <t>Por</t>
  </si>
  <si>
    <t>URB1249165</t>
  </si>
  <si>
    <t>Urbic</t>
  </si>
  <si>
    <t>Ales</t>
  </si>
  <si>
    <t>LEB1212206</t>
  </si>
  <si>
    <t>Leber</t>
  </si>
  <si>
    <t>Sebastijan</t>
  </si>
  <si>
    <t>Mark</t>
  </si>
  <si>
    <t>GUN1250064</t>
  </si>
  <si>
    <t>Guna</t>
  </si>
  <si>
    <t>Branko</t>
  </si>
  <si>
    <t>45+</t>
  </si>
  <si>
    <t>KAR1305262</t>
  </si>
  <si>
    <t>Karlin</t>
  </si>
  <si>
    <t>Martin</t>
  </si>
  <si>
    <t>KNE1310432</t>
  </si>
  <si>
    <t>Knez</t>
  </si>
  <si>
    <t>Matjaz</t>
  </si>
  <si>
    <t>LEB1138546</t>
  </si>
  <si>
    <t>Leben</t>
  </si>
  <si>
    <t>Tomaz</t>
  </si>
  <si>
    <t>SKO1152626</t>
  </si>
  <si>
    <t>Skof</t>
  </si>
  <si>
    <t>Iztok</t>
  </si>
  <si>
    <t>Svoljsak</t>
  </si>
  <si>
    <t>FRE1126172</t>
  </si>
  <si>
    <t>Frece</t>
  </si>
  <si>
    <t>50+</t>
  </si>
  <si>
    <t>KUN1176877</t>
  </si>
  <si>
    <t>Kunavar</t>
  </si>
  <si>
    <t>Milos</t>
  </si>
  <si>
    <t>STE1281843</t>
  </si>
  <si>
    <t>Stefanovic</t>
  </si>
  <si>
    <t>Miran</t>
  </si>
  <si>
    <t>SVO1022495</t>
  </si>
  <si>
    <t>Aleksander</t>
  </si>
  <si>
    <t>STE1004738</t>
  </si>
  <si>
    <t>Stemberger</t>
  </si>
  <si>
    <t>Anton</t>
  </si>
  <si>
    <t>STR1110742</t>
  </si>
  <si>
    <t>Strukelj</t>
  </si>
  <si>
    <t>TAJ1006068</t>
  </si>
  <si>
    <t>Tajnsek</t>
  </si>
  <si>
    <t>Zmago</t>
  </si>
  <si>
    <t>OGR1138559</t>
  </si>
  <si>
    <t>Ogrinc</t>
  </si>
  <si>
    <t>Marjan</t>
  </si>
  <si>
    <t>60+</t>
  </si>
  <si>
    <t>RAK1021438</t>
  </si>
  <si>
    <t>Rakun</t>
  </si>
  <si>
    <t>Igor</t>
  </si>
  <si>
    <t>65+</t>
  </si>
  <si>
    <t>LUS1002400</t>
  </si>
  <si>
    <t>Lusenc</t>
  </si>
  <si>
    <t>Franc</t>
  </si>
  <si>
    <t>ULC1305273</t>
  </si>
  <si>
    <t>Ulcar</t>
  </si>
  <si>
    <t>Dane</t>
  </si>
  <si>
    <t>GRI1138584</t>
  </si>
  <si>
    <t>Grizilo</t>
  </si>
  <si>
    <t>Rikardo</t>
  </si>
  <si>
    <t>70+</t>
  </si>
  <si>
    <t>ZER1152078</t>
  </si>
  <si>
    <t>Zerjav</t>
  </si>
  <si>
    <t>Pavel</t>
  </si>
  <si>
    <t>62 46 10-3</t>
  </si>
  <si>
    <t>Misajlovski</t>
  </si>
  <si>
    <t>Tina</t>
  </si>
  <si>
    <t>Kristan</t>
  </si>
  <si>
    <t>Karmen</t>
  </si>
  <si>
    <t>Vrhovec</t>
  </si>
  <si>
    <t>Olga</t>
  </si>
  <si>
    <t>Regent</t>
  </si>
  <si>
    <t>Anja</t>
  </si>
  <si>
    <t>Ključar</t>
  </si>
  <si>
    <t>Uroš</t>
  </si>
  <si>
    <t>Kreutz</t>
  </si>
  <si>
    <t>Boštjan</t>
  </si>
  <si>
    <t>Maček</t>
  </si>
  <si>
    <t>Matjaž</t>
  </si>
  <si>
    <t>MAC1052052</t>
  </si>
  <si>
    <t>Devetak</t>
  </si>
  <si>
    <t>Aleš</t>
  </si>
  <si>
    <t>Horvat</t>
  </si>
  <si>
    <t>Alen</t>
  </si>
  <si>
    <t>Škrtjanc</t>
  </si>
  <si>
    <t>Verbič</t>
  </si>
  <si>
    <t>Lazič</t>
  </si>
  <si>
    <t>Robert</t>
  </si>
  <si>
    <t>Winterleitner</t>
  </si>
  <si>
    <t>Jordan</t>
  </si>
  <si>
    <t>Ašič</t>
  </si>
  <si>
    <t>Alojz</t>
  </si>
  <si>
    <t>Pogačnik</t>
  </si>
  <si>
    <t>Rok</t>
  </si>
  <si>
    <t>Vučko</t>
  </si>
  <si>
    <t>Končan</t>
  </si>
  <si>
    <t>Zule</t>
  </si>
  <si>
    <t>Tadej</t>
  </si>
  <si>
    <t>Kos</t>
  </si>
  <si>
    <t>Peter</t>
  </si>
  <si>
    <t>Petkovšek</t>
  </si>
  <si>
    <t>Jure</t>
  </si>
  <si>
    <t>Beliš</t>
  </si>
  <si>
    <t>Ivo</t>
  </si>
  <si>
    <t>BEL1022526</t>
  </si>
  <si>
    <t>Benčina</t>
  </si>
  <si>
    <t>Janko</t>
  </si>
  <si>
    <t>Juričič</t>
  </si>
  <si>
    <t>Fredi</t>
  </si>
  <si>
    <t>Pergar</t>
  </si>
  <si>
    <t>Andrej</t>
  </si>
  <si>
    <t>Šerič</t>
  </si>
  <si>
    <t>Slaven</t>
  </si>
  <si>
    <t>SER1152625</t>
  </si>
  <si>
    <t>Gorenc</t>
  </si>
  <si>
    <t>Bojan</t>
  </si>
  <si>
    <t>Šircelj</t>
  </si>
  <si>
    <t>Grmovšek</t>
  </si>
  <si>
    <t>Tratnik</t>
  </si>
  <si>
    <t>Metod</t>
  </si>
  <si>
    <t>Kruljec</t>
  </si>
  <si>
    <t>Simon</t>
  </si>
  <si>
    <t>Golob</t>
  </si>
  <si>
    <t>Jurij</t>
  </si>
  <si>
    <t>Bradelj</t>
  </si>
  <si>
    <t>Rudi</t>
  </si>
  <si>
    <t>Leljak</t>
  </si>
  <si>
    <t>Zdenko</t>
  </si>
  <si>
    <t>Čikovin</t>
  </si>
  <si>
    <t>Željko</t>
  </si>
  <si>
    <t>Truppe</t>
  </si>
  <si>
    <t>Edo</t>
  </si>
  <si>
    <t>Miljavec</t>
  </si>
  <si>
    <t>Vajda</t>
  </si>
  <si>
    <t>Meglič</t>
  </si>
  <si>
    <t>Poljšak</t>
  </si>
  <si>
    <t>Levko</t>
  </si>
  <si>
    <t>Kovačič</t>
  </si>
  <si>
    <t>Rado</t>
  </si>
  <si>
    <t>Dobrojevič</t>
  </si>
  <si>
    <t>Božo</t>
  </si>
  <si>
    <t>Vidic</t>
  </si>
  <si>
    <t>Hrovat</t>
  </si>
  <si>
    <t>Franci</t>
  </si>
  <si>
    <t>Bradan</t>
  </si>
  <si>
    <t>76(6) 57 10-8</t>
  </si>
  <si>
    <t>16 60 10-7</t>
  </si>
  <si>
    <t>76(5) 76(6)</t>
  </si>
  <si>
    <t>66 ret.</t>
  </si>
  <si>
    <t>46 75 10-6</t>
  </si>
  <si>
    <t>wo</t>
  </si>
  <si>
    <t>w.o.</t>
  </si>
  <si>
    <t>75 60</t>
  </si>
  <si>
    <t>61 63</t>
  </si>
  <si>
    <t>60 60</t>
  </si>
  <si>
    <t>64 36 14-12</t>
  </si>
  <si>
    <t>76(4) 63</t>
  </si>
</sst>
</file>

<file path=xl/styles.xml><?xml version="1.0" encoding="utf-8"?>
<styleSheet xmlns="http://schemas.openxmlformats.org/spreadsheetml/2006/main">
  <numFmts count="2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quot;$&quot;* #,##0.00_-;_-&quot;$&quot;* &quot;-&quot;??_-;_-@_-"/>
    <numFmt numFmtId="173" formatCode="0_)"/>
    <numFmt numFmtId="174" formatCode="\$#,##0\ ;\(\$#,##0\)"/>
    <numFmt numFmtId="175" formatCode="dd\ mmm\ yyyy"/>
    <numFmt numFmtId="176" formatCode="d/\ m/\ yy\ hh:mm\ "/>
    <numFmt numFmtId="177" formatCode="_(* #,##0_);_(* \(#,##0\);_(* &quot;-&quot;_);_(@_)"/>
    <numFmt numFmtId="178" formatCode="_(* #,##0.00_);_(* \(#,##0.00\);_(* &quot;-&quot;??_);_(@_)"/>
    <numFmt numFmtId="179" formatCode="_(&quot;$&quot;* #,##0_);_(&quot;$&quot;* \(#,##0\);_(&quot;$&quot;* &quot;-&quot;_);_(@_)"/>
  </numFmts>
  <fonts count="121">
    <font>
      <sz val="10"/>
      <name val="Arial"/>
      <family val="0"/>
    </font>
    <font>
      <sz val="11"/>
      <color indexed="8"/>
      <name val="Calibri"/>
      <family val="2"/>
    </font>
    <font>
      <sz val="10"/>
      <color indexed="8"/>
      <name val="Arial"/>
      <family val="2"/>
    </font>
    <font>
      <sz val="11"/>
      <color indexed="9"/>
      <name val="Calibri"/>
      <family val="2"/>
    </font>
    <font>
      <sz val="10"/>
      <color indexed="9"/>
      <name val="Arial"/>
      <family val="2"/>
    </font>
    <font>
      <b/>
      <sz val="10"/>
      <color indexed="16"/>
      <name val="Arial"/>
      <family val="2"/>
    </font>
    <font>
      <sz val="10"/>
      <color indexed="17"/>
      <name val="Arial"/>
      <family val="2"/>
    </font>
    <font>
      <sz val="12"/>
      <color indexed="24"/>
      <name val="Arial"/>
      <family val="2"/>
    </font>
    <font>
      <sz val="10"/>
      <color indexed="20"/>
      <name val="Arial"/>
      <family val="2"/>
    </font>
    <font>
      <sz val="11"/>
      <color indexed="17"/>
      <name val="Calibri"/>
      <family val="2"/>
    </font>
    <font>
      <i/>
      <sz val="10"/>
      <color indexed="63"/>
      <name val="Arial"/>
      <family val="2"/>
    </font>
    <font>
      <sz val="18"/>
      <color indexed="24"/>
      <name val="Arial"/>
      <family val="2"/>
    </font>
    <font>
      <sz val="24"/>
      <color indexed="24"/>
      <name val="Times New Roman"/>
      <family val="1"/>
    </font>
    <font>
      <sz val="10"/>
      <color indexed="62"/>
      <name val="Arial"/>
      <family val="2"/>
    </font>
    <font>
      <b/>
      <sz val="11"/>
      <color indexed="8"/>
      <name val="Calibri"/>
      <family val="2"/>
    </font>
    <font>
      <b/>
      <sz val="10"/>
      <color indexed="9"/>
      <name val="Arial"/>
      <family val="2"/>
    </font>
    <font>
      <sz val="10"/>
      <color indexed="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Verdana"/>
      <family val="2"/>
    </font>
    <font>
      <sz val="10"/>
      <color indexed="60"/>
      <name val="Arial"/>
      <family val="2"/>
    </font>
    <font>
      <sz val="11"/>
      <color indexed="60"/>
      <name val="Calibri"/>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b/>
      <sz val="15"/>
      <color indexed="62"/>
      <name val="Arial"/>
      <family val="2"/>
    </font>
    <font>
      <b/>
      <sz val="13"/>
      <color indexed="62"/>
      <name val="Arial"/>
      <family val="2"/>
    </font>
    <font>
      <b/>
      <sz val="11"/>
      <color indexed="62"/>
      <name val="Arial"/>
      <family val="2"/>
    </font>
    <font>
      <sz val="11"/>
      <color indexed="20"/>
      <name val="Calibri"/>
      <family val="2"/>
    </font>
    <font>
      <b/>
      <sz val="10"/>
      <color indexed="8"/>
      <name val="Arial"/>
      <family val="2"/>
    </font>
    <font>
      <sz val="10"/>
      <color indexed="10"/>
      <name val="Arial"/>
      <family val="2"/>
    </font>
    <font>
      <sz val="11"/>
      <color indexed="62"/>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8"/>
      <name val="Arial"/>
      <family val="2"/>
    </font>
    <font>
      <i/>
      <sz val="8"/>
      <color indexed="10"/>
      <name val="Arial"/>
      <family val="2"/>
    </font>
    <font>
      <sz val="10"/>
      <name val="MS Sans Serif"/>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16"/>
      <color indexed="9"/>
      <name val="Times New Roman CE"/>
      <family val="1"/>
    </font>
    <font>
      <sz val="16"/>
      <color indexed="24"/>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6"/>
      <name val="Times"/>
      <family val="0"/>
    </font>
    <font>
      <sz val="8"/>
      <color indexed="8"/>
      <name val="Times New Roman CE"/>
      <family val="1"/>
    </font>
    <font>
      <i/>
      <sz val="20"/>
      <color indexed="8"/>
      <name val="Times New Roman CE"/>
      <family val="0"/>
    </font>
    <font>
      <sz val="24"/>
      <name val="Times New Roman"/>
      <family val="1"/>
    </font>
    <font>
      <b/>
      <i/>
      <sz val="20"/>
      <color indexed="8"/>
      <name val="Times New Roman CE"/>
      <family val="0"/>
    </font>
    <font>
      <sz val="12"/>
      <color indexed="24"/>
      <name val="Times"/>
      <family val="0"/>
    </font>
    <font>
      <i/>
      <sz val="12"/>
      <color indexed="8"/>
      <name val="Times New Roman CE"/>
      <family val="0"/>
    </font>
    <font>
      <sz val="16"/>
      <color indexed="24"/>
      <name val="Times New Roman CE"/>
      <family val="0"/>
    </font>
    <font>
      <b/>
      <sz val="24"/>
      <color indexed="24"/>
      <name val="Times New Roman CE"/>
      <family val="0"/>
    </font>
    <font>
      <sz val="16"/>
      <color indexed="24"/>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sz val="8"/>
      <color indexed="9"/>
      <name val="Times New Roman CE"/>
      <family val="1"/>
    </font>
    <font>
      <sz val="14"/>
      <color indexed="9"/>
      <name val="Times New Roman CE"/>
      <family val="1"/>
    </font>
    <font>
      <sz val="24"/>
      <name val="Times"/>
      <family val="0"/>
    </font>
    <font>
      <sz val="16"/>
      <name val="Times New Roman"/>
      <family val="1"/>
    </font>
    <font>
      <sz val="12"/>
      <name val="Times"/>
      <family val="0"/>
    </font>
    <font>
      <i/>
      <sz val="24"/>
      <color indexed="9"/>
      <name val="Times New Roman CE"/>
      <family val="1"/>
    </font>
    <font>
      <i/>
      <sz val="12"/>
      <color indexed="9"/>
      <name val="Times New Roman CE"/>
      <family val="1"/>
    </font>
    <font>
      <sz val="16"/>
      <name val="Arial"/>
      <family val="2"/>
    </font>
    <font>
      <sz val="11"/>
      <color theme="1"/>
      <name val="Calibri"/>
      <family val="2"/>
    </font>
    <font>
      <b/>
      <sz val="11"/>
      <color theme="1"/>
      <name val="Calibri"/>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lightGray"/>
    </fill>
    <fill>
      <patternFill patternType="solid">
        <fgColor rgb="FFFFFF00"/>
        <bgColor indexed="64"/>
      </patternFill>
    </fill>
  </fills>
  <borders count="45">
    <border>
      <left/>
      <right/>
      <top/>
      <bottom/>
      <diagonal/>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16"/>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right/>
      <top style="double"/>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right style="thin">
        <color indexed="8"/>
      </right>
      <top/>
      <bottom/>
    </border>
    <border>
      <left style="thin"/>
      <right/>
      <top/>
      <bottom style="thin"/>
    </border>
    <border>
      <left style="thin"/>
      <right style="thin"/>
      <top style="thin"/>
      <bottom style="thin"/>
    </border>
    <border>
      <left>
        <color indexed="63"/>
      </left>
      <right>
        <color indexed="63"/>
      </right>
      <top>
        <color indexed="63"/>
      </top>
      <bottom style="hair"/>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left>
        <color indexed="63"/>
      </left>
      <right>
        <color indexed="63"/>
      </right>
      <top style="hair"/>
      <bottom style="hair"/>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0" fillId="4" borderId="1" applyNumberFormat="0" applyFont="0" applyAlignment="0" applyProtection="0"/>
    <xf numFmtId="0" fontId="5" fillId="10" borderId="1" applyNumberFormat="0" applyAlignment="0" applyProtection="0"/>
    <xf numFmtId="0" fontId="6" fillId="6" borderId="0" applyNumberFormat="0" applyBorder="0" applyAlignment="0" applyProtection="0"/>
    <xf numFmtId="3" fontId="7" fillId="0" borderId="0" applyFont="0" applyFill="0" applyBorder="0" applyAlignment="0" applyProtection="0"/>
    <xf numFmtId="172" fontId="0" fillId="0" borderId="0" applyFont="0" applyFill="0" applyBorder="0" applyAlignment="0" applyProtection="0"/>
    <xf numFmtId="174" fontId="7" fillId="0" borderId="0" applyFont="0" applyFill="0" applyBorder="0" applyAlignment="0" applyProtection="0"/>
    <xf numFmtId="0" fontId="8" fillId="11" borderId="0" applyNumberFormat="0" applyBorder="0" applyAlignment="0" applyProtection="0"/>
    <xf numFmtId="0" fontId="7" fillId="0" borderId="0" applyFont="0" applyFill="0" applyBorder="0" applyAlignment="0" applyProtection="0"/>
    <xf numFmtId="0" fontId="9" fillId="6"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2" fontId="7"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10" borderId="2" applyNumberFormat="0" applyAlignment="0" applyProtection="0"/>
    <xf numFmtId="0" fontId="15" fillId="9" borderId="3" applyNumberFormat="0" applyAlignment="0" applyProtection="0"/>
    <xf numFmtId="0" fontId="16"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119" fillId="0" borderId="0">
      <alignment/>
      <protection/>
    </xf>
    <xf numFmtId="0" fontId="67" fillId="0" borderId="0">
      <alignment/>
      <protection/>
    </xf>
    <xf numFmtId="0" fontId="67" fillId="0" borderId="0">
      <alignment/>
      <protection/>
    </xf>
    <xf numFmtId="0" fontId="22" fillId="4" borderId="0" applyNumberFormat="0" applyBorder="0" applyAlignment="0" applyProtection="0"/>
    <xf numFmtId="0" fontId="23" fillId="4" borderId="0" applyNumberFormat="0" applyBorder="0" applyAlignment="0" applyProtection="0"/>
    <xf numFmtId="0" fontId="66" fillId="0" borderId="0">
      <alignment/>
      <protection/>
    </xf>
    <xf numFmtId="9" fontId="0" fillId="0" borderId="0" applyFont="0" applyFill="0" applyBorder="0" applyAlignment="0" applyProtection="0"/>
    <xf numFmtId="0" fontId="0" fillId="4"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6" fillId="0" borderId="4" applyNumberFormat="0" applyFill="0" applyAlignment="0" applyProtection="0"/>
    <xf numFmtId="0" fontId="27" fillId="9" borderId="3" applyNumberFormat="0" applyAlignment="0" applyProtection="0"/>
    <xf numFmtId="0" fontId="28" fillId="10" borderId="1" applyNumberFormat="0" applyAlignment="0" applyProtection="0"/>
    <xf numFmtId="0" fontId="17"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11" borderId="0" applyNumberFormat="0" applyBorder="0" applyAlignment="0" applyProtection="0"/>
    <xf numFmtId="0" fontId="33" fillId="0" borderId="8" applyNumberFormat="0" applyFill="0" applyAlignment="0" applyProtection="0"/>
    <xf numFmtId="0" fontId="7" fillId="0" borderId="9" applyNumberFormat="0" applyFont="0" applyFill="0" applyAlignment="0" applyProtection="0"/>
    <xf numFmtId="0" fontId="33" fillId="10" borderId="2" applyNumberFormat="0" applyAlignment="0" applyProtection="0"/>
    <xf numFmtId="172"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 borderId="1" applyNumberFormat="0" applyAlignment="0" applyProtection="0"/>
    <xf numFmtId="0" fontId="14" fillId="0" borderId="8" applyNumberFormat="0" applyFill="0" applyAlignment="0" applyProtection="0"/>
  </cellStyleXfs>
  <cellXfs count="283">
    <xf numFmtId="0" fontId="0" fillId="0" borderId="0" xfId="0" applyAlignment="1">
      <alignment/>
    </xf>
    <xf numFmtId="49" fontId="36" fillId="0" borderId="0" xfId="0" applyNumberFormat="1" applyFont="1" applyAlignment="1">
      <alignment vertical="top"/>
    </xf>
    <xf numFmtId="49" fontId="37" fillId="0" borderId="0" xfId="0" applyNumberFormat="1" applyFont="1" applyAlignment="1">
      <alignment vertical="top"/>
    </xf>
    <xf numFmtId="49" fontId="38" fillId="0" borderId="0" xfId="0" applyNumberFormat="1" applyFont="1" applyAlignment="1">
      <alignment vertical="top"/>
    </xf>
    <xf numFmtId="49" fontId="39" fillId="0" borderId="0" xfId="0" applyNumberFormat="1" applyFont="1" applyAlignment="1">
      <alignment horizontal="left"/>
    </xf>
    <xf numFmtId="49" fontId="40" fillId="0" borderId="0" xfId="0" applyNumberFormat="1" applyFont="1" applyAlignment="1">
      <alignment horizontal="left"/>
    </xf>
    <xf numFmtId="0" fontId="37" fillId="0" borderId="0" xfId="0" applyFont="1" applyAlignment="1">
      <alignment vertical="top"/>
    </xf>
    <xf numFmtId="49" fontId="41" fillId="0" borderId="0" xfId="0" applyNumberFormat="1" applyFont="1" applyAlignment="1">
      <alignment horizontal="left"/>
    </xf>
    <xf numFmtId="49" fontId="41"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2" fillId="10" borderId="0" xfId="0" applyNumberFormat="1" applyFont="1" applyFill="1" applyAlignment="1">
      <alignment vertical="center"/>
    </xf>
    <xf numFmtId="49" fontId="43" fillId="10" borderId="0" xfId="0" applyNumberFormat="1" applyFont="1" applyFill="1" applyAlignment="1">
      <alignment vertical="center"/>
    </xf>
    <xf numFmtId="49" fontId="44" fillId="10" borderId="0" xfId="0" applyNumberFormat="1" applyFont="1" applyFill="1" applyAlignment="1">
      <alignment horizontal="right" vertical="center"/>
    </xf>
    <xf numFmtId="49" fontId="42" fillId="0" borderId="0" xfId="0" applyNumberFormat="1" applyFont="1" applyFill="1" applyAlignment="1">
      <alignment vertical="center"/>
    </xf>
    <xf numFmtId="49" fontId="44" fillId="0" borderId="0" xfId="0" applyNumberFormat="1" applyFont="1" applyFill="1" applyAlignment="1">
      <alignment horizontal="right" vertical="center"/>
    </xf>
    <xf numFmtId="0" fontId="45" fillId="0" borderId="0" xfId="0" applyFont="1" applyAlignment="1">
      <alignment vertical="center"/>
    </xf>
    <xf numFmtId="49" fontId="46" fillId="0" borderId="10" xfId="0" applyNumberFormat="1" applyFont="1" applyBorder="1" applyAlignment="1">
      <alignment vertical="center"/>
    </xf>
    <xf numFmtId="49" fontId="0" fillId="0" borderId="10" xfId="0" applyNumberFormat="1" applyFont="1" applyBorder="1" applyAlignment="1">
      <alignment vertical="center"/>
    </xf>
    <xf numFmtId="49" fontId="47" fillId="0" borderId="10" xfId="0" applyNumberFormat="1" applyFont="1" applyBorder="1" applyAlignment="1">
      <alignment vertical="center"/>
    </xf>
    <xf numFmtId="49" fontId="46" fillId="0" borderId="10" xfId="116" applyNumberFormat="1" applyFont="1" applyBorder="1" applyAlignment="1" applyProtection="1">
      <alignment vertical="center"/>
      <protection locked="0"/>
    </xf>
    <xf numFmtId="0" fontId="48" fillId="0" borderId="10" xfId="0" applyFont="1" applyBorder="1" applyAlignment="1">
      <alignment horizontal="left" vertical="center"/>
    </xf>
    <xf numFmtId="49" fontId="48" fillId="0" borderId="10" xfId="0" applyNumberFormat="1" applyFont="1" applyBorder="1" applyAlignment="1">
      <alignment horizontal="right" vertical="center"/>
    </xf>
    <xf numFmtId="49" fontId="46" fillId="0" borderId="10" xfId="0" applyNumberFormat="1" applyFont="1" applyFill="1" applyBorder="1" applyAlignment="1">
      <alignment vertical="center"/>
    </xf>
    <xf numFmtId="49" fontId="48" fillId="0" borderId="10" xfId="0" applyNumberFormat="1" applyFont="1" applyFill="1" applyBorder="1" applyAlignment="1">
      <alignment horizontal="right" vertical="center"/>
    </xf>
    <xf numFmtId="0" fontId="46" fillId="0" borderId="0" xfId="0" applyFont="1" applyAlignment="1">
      <alignment vertical="center"/>
    </xf>
    <xf numFmtId="49" fontId="49" fillId="10" borderId="0" xfId="0" applyNumberFormat="1" applyFont="1" applyFill="1" applyAlignment="1">
      <alignment horizontal="right" vertical="center"/>
    </xf>
    <xf numFmtId="49" fontId="49" fillId="10" borderId="0" xfId="0" applyNumberFormat="1" applyFont="1" applyFill="1" applyAlignment="1">
      <alignment horizontal="center" vertical="center"/>
    </xf>
    <xf numFmtId="49" fontId="49" fillId="10" borderId="0" xfId="0" applyNumberFormat="1" applyFont="1" applyFill="1" applyAlignment="1">
      <alignment horizontal="left" vertical="center"/>
    </xf>
    <xf numFmtId="49" fontId="50" fillId="10" borderId="0" xfId="0" applyNumberFormat="1" applyFont="1" applyFill="1" applyAlignment="1">
      <alignment horizontal="center" vertical="center"/>
    </xf>
    <xf numFmtId="49" fontId="50" fillId="10" borderId="0" xfId="0" applyNumberFormat="1" applyFont="1" applyFill="1" applyAlignment="1">
      <alignment vertical="center"/>
    </xf>
    <xf numFmtId="49" fontId="45" fillId="10" borderId="0" xfId="0" applyNumberFormat="1" applyFont="1" applyFill="1" applyAlignment="1">
      <alignment horizontal="right" vertical="center"/>
    </xf>
    <xf numFmtId="49" fontId="45" fillId="0" borderId="0" xfId="0" applyNumberFormat="1" applyFont="1" applyAlignment="1">
      <alignment horizontal="center" vertical="center"/>
    </xf>
    <xf numFmtId="0" fontId="45" fillId="0" borderId="0" xfId="0" applyFont="1" applyAlignment="1">
      <alignment horizontal="center" vertical="center"/>
    </xf>
    <xf numFmtId="49" fontId="45" fillId="0" borderId="0" xfId="0" applyNumberFormat="1" applyFont="1" applyAlignment="1">
      <alignment horizontal="left" vertical="center"/>
    </xf>
    <xf numFmtId="49" fontId="0" fillId="0" borderId="0" xfId="0" applyNumberFormat="1" applyFont="1" applyAlignment="1">
      <alignment vertical="center"/>
    </xf>
    <xf numFmtId="49" fontId="51" fillId="0" borderId="0" xfId="0" applyNumberFormat="1" applyFont="1" applyAlignment="1">
      <alignment horizontal="center" vertical="center"/>
    </xf>
    <xf numFmtId="49" fontId="51" fillId="0" borderId="0" xfId="0" applyNumberFormat="1" applyFont="1" applyAlignment="1">
      <alignment vertical="center"/>
    </xf>
    <xf numFmtId="49" fontId="52" fillId="10" borderId="0" xfId="0" applyNumberFormat="1" applyFont="1" applyFill="1" applyAlignment="1">
      <alignment horizontal="center" vertical="center"/>
    </xf>
    <xf numFmtId="0" fontId="53" fillId="0" borderId="11" xfId="0" applyFont="1" applyBorder="1" applyAlignment="1">
      <alignment horizontal="center" vertical="center"/>
    </xf>
    <xf numFmtId="0" fontId="54" fillId="17" borderId="11" xfId="0" applyFont="1" applyFill="1" applyBorder="1" applyAlignment="1">
      <alignment horizontal="center" vertical="center"/>
    </xf>
    <xf numFmtId="0" fontId="52" fillId="0" borderId="11" xfId="0" applyFont="1" applyBorder="1" applyAlignment="1">
      <alignment vertical="center"/>
    </xf>
    <xf numFmtId="0" fontId="55" fillId="0" borderId="11" xfId="0" applyFont="1" applyBorder="1" applyAlignment="1">
      <alignment horizontal="center" vertical="center"/>
    </xf>
    <xf numFmtId="0" fontId="55" fillId="0" borderId="0" xfId="0" applyFont="1" applyAlignment="1">
      <alignment vertical="center"/>
    </xf>
    <xf numFmtId="0" fontId="53" fillId="17" borderId="0" xfId="0" applyFont="1" applyFill="1" applyAlignment="1">
      <alignment vertical="center"/>
    </xf>
    <xf numFmtId="0" fontId="56" fillId="17" borderId="0" xfId="0" applyFont="1" applyFill="1" applyAlignment="1">
      <alignment vertical="center"/>
    </xf>
    <xf numFmtId="49" fontId="53" fillId="17" borderId="0" xfId="0" applyNumberFormat="1" applyFont="1" applyFill="1" applyAlignment="1">
      <alignment vertical="center"/>
    </xf>
    <xf numFmtId="49" fontId="56" fillId="17" borderId="0" xfId="0" applyNumberFormat="1" applyFont="1" applyFill="1" applyAlignment="1">
      <alignment vertical="center"/>
    </xf>
    <xf numFmtId="0" fontId="0" fillId="17"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53" fillId="10" borderId="0" xfId="0" applyNumberFormat="1" applyFont="1" applyFill="1" applyAlignment="1">
      <alignment horizontal="center" vertical="center"/>
    </xf>
    <xf numFmtId="0" fontId="53" fillId="0" borderId="0" xfId="0" applyFont="1" applyAlignment="1">
      <alignment horizontal="center" vertical="center"/>
    </xf>
    <xf numFmtId="0" fontId="53" fillId="17" borderId="0" xfId="0" applyFont="1" applyFill="1" applyAlignment="1">
      <alignment horizontal="center" vertical="center"/>
    </xf>
    <xf numFmtId="0" fontId="2" fillId="0" borderId="0" xfId="0" applyFont="1" applyAlignment="1">
      <alignment vertical="center"/>
    </xf>
    <xf numFmtId="0" fontId="50" fillId="0" borderId="0" xfId="0" applyFont="1" applyAlignment="1">
      <alignment horizontal="right" vertical="center"/>
    </xf>
    <xf numFmtId="0" fontId="57" fillId="18" borderId="13" xfId="0" applyFont="1" applyFill="1" applyBorder="1" applyAlignment="1">
      <alignment horizontal="right" vertical="center"/>
    </xf>
    <xf numFmtId="0" fontId="55" fillId="0" borderId="11" xfId="0" applyFont="1" applyBorder="1" applyAlignment="1">
      <alignment vertical="center"/>
    </xf>
    <xf numFmtId="0" fontId="0" fillId="0" borderId="14" xfId="0" applyFont="1" applyBorder="1" applyAlignment="1">
      <alignment vertical="center"/>
    </xf>
    <xf numFmtId="0" fontId="56" fillId="17" borderId="11" xfId="0" applyFont="1" applyFill="1" applyBorder="1" applyAlignment="1">
      <alignment horizontal="center" vertical="center"/>
    </xf>
    <xf numFmtId="0" fontId="53" fillId="0" borderId="11" xfId="0" applyFont="1" applyBorder="1" applyAlignment="1">
      <alignment vertical="center"/>
    </xf>
    <xf numFmtId="0" fontId="55" fillId="0" borderId="15" xfId="0" applyFont="1" applyBorder="1" applyAlignment="1">
      <alignment horizontal="center" vertical="center"/>
    </xf>
    <xf numFmtId="0" fontId="55" fillId="0" borderId="16" xfId="0" applyFont="1" applyBorder="1" applyAlignment="1">
      <alignment horizontal="left" vertical="center"/>
    </xf>
    <xf numFmtId="0" fontId="56" fillId="17" borderId="0" xfId="0" applyFont="1" applyFill="1" applyAlignment="1">
      <alignment horizontal="center" vertical="center"/>
    </xf>
    <xf numFmtId="0" fontId="55" fillId="0" borderId="0" xfId="0" applyFont="1" applyAlignment="1">
      <alignment horizontal="center" vertical="center"/>
    </xf>
    <xf numFmtId="0" fontId="57" fillId="18" borderId="16" xfId="0" applyFont="1" applyFill="1" applyBorder="1" applyAlignment="1">
      <alignment horizontal="right" vertical="center"/>
    </xf>
    <xf numFmtId="49" fontId="55" fillId="0" borderId="11" xfId="0" applyNumberFormat="1" applyFont="1" applyBorder="1" applyAlignment="1">
      <alignment vertical="center"/>
    </xf>
    <xf numFmtId="49" fontId="55" fillId="0" borderId="0" xfId="0" applyNumberFormat="1" applyFont="1" applyAlignment="1">
      <alignment vertical="center"/>
    </xf>
    <xf numFmtId="0" fontId="55" fillId="0" borderId="16" xfId="0" applyFont="1" applyBorder="1" applyAlignment="1">
      <alignment vertical="center"/>
    </xf>
    <xf numFmtId="49" fontId="55" fillId="0" borderId="16" xfId="0" applyNumberFormat="1" applyFont="1" applyBorder="1" applyAlignment="1">
      <alignment vertical="center"/>
    </xf>
    <xf numFmtId="0" fontId="55" fillId="0" borderId="15" xfId="0" applyFont="1" applyBorder="1" applyAlignment="1">
      <alignment vertical="center"/>
    </xf>
    <xf numFmtId="0" fontId="58" fillId="0" borderId="15" xfId="0" applyFont="1" applyBorder="1" applyAlignment="1">
      <alignment horizontal="center" vertical="center"/>
    </xf>
    <xf numFmtId="0" fontId="54" fillId="17" borderId="0" xfId="0" applyFont="1" applyFill="1" applyAlignment="1">
      <alignment horizontal="center" vertical="center"/>
    </xf>
    <xf numFmtId="0" fontId="58" fillId="0" borderId="0" xfId="0" applyFont="1" applyAlignment="1">
      <alignment vertical="center"/>
    </xf>
    <xf numFmtId="0" fontId="58" fillId="0" borderId="11" xfId="0" applyFont="1" applyBorder="1" applyAlignment="1">
      <alignment horizontal="center" vertical="center"/>
    </xf>
    <xf numFmtId="0" fontId="0" fillId="0" borderId="17" xfId="0" applyFont="1" applyBorder="1" applyAlignment="1">
      <alignment vertical="center"/>
    </xf>
    <xf numFmtId="49" fontId="55" fillId="0" borderId="15" xfId="0" applyNumberFormat="1" applyFont="1" applyBorder="1" applyAlignment="1">
      <alignment vertical="center"/>
    </xf>
    <xf numFmtId="0" fontId="33" fillId="0" borderId="0" xfId="0" applyFont="1" applyAlignment="1">
      <alignment vertical="center"/>
    </xf>
    <xf numFmtId="49" fontId="53" fillId="0" borderId="0" xfId="0" applyNumberFormat="1" applyFont="1" applyAlignment="1">
      <alignment horizontal="center" vertical="center"/>
    </xf>
    <xf numFmtId="49" fontId="52" fillId="0" borderId="0" xfId="0" applyNumberFormat="1" applyFont="1" applyAlignment="1">
      <alignment horizontal="center" vertical="center"/>
    </xf>
    <xf numFmtId="0" fontId="53" fillId="0" borderId="0" xfId="0" applyFont="1" applyAlignment="1">
      <alignment vertical="center"/>
    </xf>
    <xf numFmtId="49" fontId="53" fillId="0" borderId="0" xfId="0" applyNumberFormat="1" applyFont="1" applyAlignment="1">
      <alignment vertical="center"/>
    </xf>
    <xf numFmtId="0" fontId="49" fillId="0" borderId="0" xfId="0" applyFont="1" applyAlignment="1">
      <alignment horizontal="right" vertical="center"/>
    </xf>
    <xf numFmtId="0" fontId="53" fillId="0" borderId="0" xfId="0" applyFont="1" applyAlignment="1">
      <alignment horizontal="left" vertical="center"/>
    </xf>
    <xf numFmtId="49" fontId="0" fillId="17" borderId="0" xfId="0" applyNumberFormat="1" applyFont="1" applyFill="1" applyAlignment="1">
      <alignment vertical="center"/>
    </xf>
    <xf numFmtId="49" fontId="59" fillId="17" borderId="0" xfId="0" applyNumberFormat="1" applyFont="1" applyFill="1" applyAlignment="1">
      <alignment horizontal="center"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0" fillId="17" borderId="0" xfId="0" applyNumberFormat="1" applyFont="1" applyFill="1" applyAlignment="1">
      <alignment vertical="center"/>
    </xf>
    <xf numFmtId="49" fontId="61" fillId="17" borderId="0" xfId="0" applyNumberFormat="1" applyFont="1" applyFill="1" applyAlignment="1">
      <alignment vertical="center"/>
    </xf>
    <xf numFmtId="0" fontId="0" fillId="17" borderId="0" xfId="0" applyFill="1" applyAlignment="1">
      <alignment vertical="center"/>
    </xf>
    <xf numFmtId="0" fontId="0" fillId="0" borderId="0" xfId="0" applyAlignment="1">
      <alignment vertical="center"/>
    </xf>
    <xf numFmtId="0" fontId="42" fillId="10" borderId="18" xfId="0" applyFont="1" applyFill="1" applyBorder="1" applyAlignment="1">
      <alignment vertical="center"/>
    </xf>
    <xf numFmtId="0" fontId="42" fillId="10" borderId="19" xfId="0" applyFont="1" applyFill="1" applyBorder="1" applyAlignment="1">
      <alignment vertical="center"/>
    </xf>
    <xf numFmtId="0" fontId="42" fillId="10" borderId="20" xfId="0" applyFont="1" applyFill="1" applyBorder="1" applyAlignment="1">
      <alignment vertical="center"/>
    </xf>
    <xf numFmtId="49" fontId="44" fillId="10" borderId="19" xfId="0" applyNumberFormat="1" applyFont="1" applyFill="1" applyBorder="1" applyAlignment="1">
      <alignment horizontal="center" vertical="center"/>
    </xf>
    <xf numFmtId="49" fontId="44" fillId="10" borderId="19" xfId="0" applyNumberFormat="1" applyFont="1" applyFill="1" applyBorder="1" applyAlignment="1">
      <alignment vertical="center"/>
    </xf>
    <xf numFmtId="49" fontId="44" fillId="10" borderId="19" xfId="0" applyNumberFormat="1" applyFont="1" applyFill="1" applyBorder="1" applyAlignment="1">
      <alignment horizontal="centerContinuous" vertical="center"/>
    </xf>
    <xf numFmtId="49" fontId="44" fillId="10" borderId="21" xfId="0" applyNumberFormat="1" applyFont="1" applyFill="1" applyBorder="1" applyAlignment="1">
      <alignment horizontal="centerContinuous" vertical="center"/>
    </xf>
    <xf numFmtId="49" fontId="43" fillId="10" borderId="19" xfId="0" applyNumberFormat="1" applyFont="1" applyFill="1" applyBorder="1" applyAlignment="1">
      <alignment vertical="center"/>
    </xf>
    <xf numFmtId="49" fontId="43" fillId="10" borderId="21" xfId="0" applyNumberFormat="1" applyFont="1" applyFill="1" applyBorder="1" applyAlignment="1">
      <alignment vertical="center"/>
    </xf>
    <xf numFmtId="49" fontId="42" fillId="10" borderId="19" xfId="0" applyNumberFormat="1" applyFont="1" applyFill="1" applyBorder="1" applyAlignment="1">
      <alignment horizontal="left" vertical="center"/>
    </xf>
    <xf numFmtId="49" fontId="42" fillId="0" borderId="19" xfId="0" applyNumberFormat="1" applyFont="1" applyBorder="1" applyAlignment="1">
      <alignment horizontal="left" vertical="center"/>
    </xf>
    <xf numFmtId="49" fontId="43" fillId="17" borderId="21" xfId="0" applyNumberFormat="1" applyFont="1" applyFill="1" applyBorder="1" applyAlignment="1">
      <alignment vertical="center"/>
    </xf>
    <xf numFmtId="0" fontId="49" fillId="0" borderId="0" xfId="0" applyFont="1" applyAlignment="1">
      <alignment vertical="center"/>
    </xf>
    <xf numFmtId="49" fontId="49" fillId="0" borderId="22" xfId="0" applyNumberFormat="1" applyFont="1" applyBorder="1" applyAlignment="1">
      <alignment vertical="center"/>
    </xf>
    <xf numFmtId="49" fontId="49" fillId="0" borderId="0" xfId="0" applyNumberFormat="1" applyFont="1" applyAlignment="1">
      <alignment vertical="center"/>
    </xf>
    <xf numFmtId="49" fontId="49" fillId="0" borderId="16" xfId="0" applyNumberFormat="1" applyFont="1" applyBorder="1" applyAlignment="1">
      <alignment horizontal="right" vertical="center"/>
    </xf>
    <xf numFmtId="49" fontId="49" fillId="0" borderId="0" xfId="0" applyNumberFormat="1" applyFont="1" applyAlignment="1">
      <alignment horizontal="center" vertical="center"/>
    </xf>
    <xf numFmtId="0" fontId="49" fillId="17" borderId="0" xfId="0" applyFont="1" applyFill="1" applyAlignment="1">
      <alignment vertical="center"/>
    </xf>
    <xf numFmtId="49" fontId="49" fillId="17" borderId="0" xfId="0" applyNumberFormat="1" applyFont="1" applyFill="1" applyAlignment="1">
      <alignment horizontal="center" vertical="center"/>
    </xf>
    <xf numFmtId="49" fontId="49" fillId="17" borderId="16" xfId="0" applyNumberFormat="1" applyFont="1" applyFill="1" applyBorder="1" applyAlignment="1">
      <alignment vertical="center"/>
    </xf>
    <xf numFmtId="49" fontId="62" fillId="0" borderId="0" xfId="0" applyNumberFormat="1" applyFont="1" applyAlignment="1">
      <alignment horizontal="center" vertical="center"/>
    </xf>
    <xf numFmtId="49" fontId="50" fillId="0" borderId="0" xfId="0" applyNumberFormat="1" applyFont="1" applyAlignment="1">
      <alignment vertical="center"/>
    </xf>
    <xf numFmtId="49" fontId="50" fillId="0" borderId="16" xfId="0" applyNumberFormat="1" applyFont="1" applyBorder="1" applyAlignment="1">
      <alignment vertical="center"/>
    </xf>
    <xf numFmtId="49" fontId="42" fillId="10" borderId="23" xfId="0" applyNumberFormat="1" applyFont="1" applyFill="1" applyBorder="1" applyAlignment="1">
      <alignment vertical="center"/>
    </xf>
    <xf numFmtId="49" fontId="42" fillId="10" borderId="24" xfId="0" applyNumberFormat="1" applyFont="1" applyFill="1" applyBorder="1" applyAlignment="1">
      <alignment vertical="center"/>
    </xf>
    <xf numFmtId="49" fontId="50" fillId="10" borderId="16" xfId="0" applyNumberFormat="1" applyFont="1" applyFill="1" applyBorder="1" applyAlignment="1">
      <alignment vertical="center"/>
    </xf>
    <xf numFmtId="49" fontId="49" fillId="0" borderId="15" xfId="0" applyNumberFormat="1" applyFont="1" applyBorder="1" applyAlignment="1">
      <alignment horizontal="right" vertical="center"/>
    </xf>
    <xf numFmtId="0" fontId="49" fillId="0" borderId="11" xfId="0" applyFont="1" applyBorder="1" applyAlignment="1">
      <alignment vertical="center"/>
    </xf>
    <xf numFmtId="49" fontId="50" fillId="0" borderId="11" xfId="0" applyNumberFormat="1" applyFont="1" applyBorder="1" applyAlignment="1">
      <alignment vertical="center"/>
    </xf>
    <xf numFmtId="49" fontId="49" fillId="0" borderId="11" xfId="0" applyNumberFormat="1" applyFont="1" applyBorder="1" applyAlignment="1">
      <alignment vertical="center"/>
    </xf>
    <xf numFmtId="49" fontId="50" fillId="0" borderId="15" xfId="0" applyNumberFormat="1" applyFont="1" applyBorder="1" applyAlignment="1">
      <alignment vertical="center"/>
    </xf>
    <xf numFmtId="49" fontId="49" fillId="10" borderId="23" xfId="0" applyNumberFormat="1" applyFont="1" applyFill="1" applyBorder="1" applyAlignment="1">
      <alignment vertical="center"/>
    </xf>
    <xf numFmtId="49" fontId="49" fillId="10" borderId="24" xfId="0" applyNumberFormat="1" applyFont="1" applyFill="1" applyBorder="1" applyAlignment="1">
      <alignment vertical="center"/>
    </xf>
    <xf numFmtId="49" fontId="49" fillId="10" borderId="13" xfId="0" applyNumberFormat="1" applyFont="1" applyFill="1" applyBorder="1" applyAlignment="1">
      <alignment horizontal="right" vertical="center"/>
    </xf>
    <xf numFmtId="0" fontId="49" fillId="10" borderId="22" xfId="0" applyFont="1" applyFill="1" applyBorder="1" applyAlignment="1">
      <alignment vertical="center"/>
    </xf>
    <xf numFmtId="49" fontId="49" fillId="10" borderId="16" xfId="0" applyNumberFormat="1" applyFont="1" applyFill="1" applyBorder="1" applyAlignment="1">
      <alignment horizontal="right" vertical="center"/>
    </xf>
    <xf numFmtId="0" fontId="42" fillId="10" borderId="22" xfId="0" applyFont="1" applyFill="1" applyBorder="1" applyAlignment="1">
      <alignment vertical="center"/>
    </xf>
    <xf numFmtId="0" fontId="42" fillId="10" borderId="0" xfId="0" applyFont="1" applyFill="1" applyBorder="1" applyAlignment="1">
      <alignment vertical="center"/>
    </xf>
    <xf numFmtId="0" fontId="42" fillId="10" borderId="25" xfId="0" applyFont="1" applyFill="1" applyBorder="1" applyAlignment="1">
      <alignment vertical="center"/>
    </xf>
    <xf numFmtId="49" fontId="49" fillId="10" borderId="22" xfId="0" applyNumberFormat="1" applyFont="1" applyFill="1" applyBorder="1" applyAlignment="1">
      <alignment vertical="center"/>
    </xf>
    <xf numFmtId="49" fontId="49" fillId="10" borderId="0" xfId="0" applyNumberFormat="1" applyFont="1" applyFill="1" applyAlignment="1">
      <alignment vertical="center"/>
    </xf>
    <xf numFmtId="0" fontId="49" fillId="10" borderId="16" xfId="0" applyFont="1" applyFill="1" applyBorder="1" applyAlignment="1">
      <alignment horizontal="right" vertical="center"/>
    </xf>
    <xf numFmtId="49" fontId="49" fillId="10" borderId="26" xfId="0" applyNumberFormat="1" applyFont="1" applyFill="1" applyBorder="1" applyAlignment="1">
      <alignment vertical="center"/>
    </xf>
    <xf numFmtId="49" fontId="49" fillId="10" borderId="11" xfId="0" applyNumberFormat="1" applyFont="1" applyFill="1" applyBorder="1" applyAlignment="1">
      <alignment vertical="center"/>
    </xf>
    <xf numFmtId="0" fontId="49" fillId="10" borderId="15" xfId="0" applyFont="1" applyFill="1" applyBorder="1" applyAlignment="1">
      <alignment horizontal="right" vertical="center"/>
    </xf>
    <xf numFmtId="49" fontId="49" fillId="0" borderId="11" xfId="0" applyNumberFormat="1" applyFont="1" applyBorder="1" applyAlignment="1">
      <alignment horizontal="center" vertical="center"/>
    </xf>
    <xf numFmtId="0" fontId="49" fillId="17" borderId="11" xfId="0" applyFont="1" applyFill="1" applyBorder="1" applyAlignment="1">
      <alignment vertical="center"/>
    </xf>
    <xf numFmtId="49" fontId="49" fillId="17" borderId="11" xfId="0" applyNumberFormat="1" applyFont="1" applyFill="1" applyBorder="1" applyAlignment="1">
      <alignment horizontal="center" vertical="center"/>
    </xf>
    <xf numFmtId="49" fontId="49" fillId="17" borderId="15" xfId="0" applyNumberFormat="1" applyFont="1" applyFill="1" applyBorder="1" applyAlignment="1">
      <alignment vertical="center"/>
    </xf>
    <xf numFmtId="49" fontId="62" fillId="0" borderId="11" xfId="0" applyNumberFormat="1" applyFont="1" applyBorder="1" applyAlignment="1">
      <alignment horizontal="center" vertical="center"/>
    </xf>
    <xf numFmtId="0" fontId="57" fillId="18" borderId="15" xfId="0" applyFont="1" applyFill="1" applyBorder="1" applyAlignment="1">
      <alignment horizontal="right" vertical="center"/>
    </xf>
    <xf numFmtId="0" fontId="50" fillId="0" borderId="0" xfId="0" applyFont="1" applyAlignment="1">
      <alignment/>
    </xf>
    <xf numFmtId="0" fontId="4" fillId="0" borderId="0" xfId="0" applyFont="1" applyAlignment="1">
      <alignment/>
    </xf>
    <xf numFmtId="49" fontId="64" fillId="0" borderId="0" xfId="0" applyNumberFormat="1" applyFont="1" applyAlignment="1">
      <alignment horizontal="center"/>
    </xf>
    <xf numFmtId="49" fontId="36" fillId="0" borderId="0" xfId="0" applyNumberFormat="1" applyFont="1" applyAlignment="1">
      <alignment horizontal="left"/>
    </xf>
    <xf numFmtId="49" fontId="49" fillId="0" borderId="26" xfId="0" applyNumberFormat="1" applyFont="1" applyBorder="1" applyAlignment="1">
      <alignment vertical="center"/>
    </xf>
    <xf numFmtId="49" fontId="36" fillId="0" borderId="0" xfId="0" applyNumberFormat="1" applyFont="1" applyFill="1" applyAlignment="1">
      <alignment vertical="top"/>
    </xf>
    <xf numFmtId="49" fontId="53" fillId="0" borderId="11" xfId="0" applyNumberFormat="1" applyFont="1" applyBorder="1" applyAlignment="1">
      <alignment horizontal="center" vertical="center"/>
    </xf>
    <xf numFmtId="49" fontId="64" fillId="0" borderId="0" xfId="0" applyNumberFormat="1" applyFont="1" applyAlignment="1">
      <alignment vertical="top"/>
    </xf>
    <xf numFmtId="0" fontId="53" fillId="0" borderId="11" xfId="0" applyFont="1" applyBorder="1" applyAlignment="1">
      <alignment vertical="center"/>
    </xf>
    <xf numFmtId="0" fontId="52" fillId="0" borderId="11" xfId="0" applyFont="1" applyBorder="1" applyAlignment="1">
      <alignment vertical="center"/>
    </xf>
    <xf numFmtId="0" fontId="58" fillId="0" borderId="0" xfId="0" applyFont="1" applyAlignment="1">
      <alignment vertical="center"/>
    </xf>
    <xf numFmtId="0" fontId="68" fillId="0" borderId="0" xfId="89" applyFont="1" applyAlignment="1">
      <alignment/>
      <protection/>
    </xf>
    <xf numFmtId="0" fontId="72" fillId="0" borderId="0" xfId="89" applyFont="1">
      <alignment/>
      <protection/>
    </xf>
    <xf numFmtId="0" fontId="67" fillId="0" borderId="0" xfId="89">
      <alignment/>
      <protection/>
    </xf>
    <xf numFmtId="0" fontId="73" fillId="0" borderId="0" xfId="89" applyFont="1">
      <alignment/>
      <protection/>
    </xf>
    <xf numFmtId="0" fontId="74" fillId="0" borderId="0" xfId="89" applyFont="1" applyBorder="1" applyAlignment="1">
      <alignment horizontal="left"/>
      <protection/>
    </xf>
    <xf numFmtId="0" fontId="75" fillId="0" borderId="0" xfId="89" applyFont="1" applyBorder="1" applyAlignment="1">
      <alignment horizontal="left"/>
      <protection/>
    </xf>
    <xf numFmtId="0" fontId="76" fillId="0" borderId="0" xfId="89" applyFont="1" applyBorder="1" applyAlignment="1">
      <alignment horizontal="center"/>
      <protection/>
    </xf>
    <xf numFmtId="0" fontId="77" fillId="0" borderId="0" xfId="89" applyFont="1">
      <alignment/>
      <protection/>
    </xf>
    <xf numFmtId="0" fontId="78" fillId="0" borderId="0" xfId="89" applyFont="1">
      <alignment/>
      <protection/>
    </xf>
    <xf numFmtId="0" fontId="79" fillId="0" borderId="0" xfId="89" applyFont="1" applyBorder="1" applyAlignment="1">
      <alignment/>
      <protection/>
    </xf>
    <xf numFmtId="0" fontId="80" fillId="0" borderId="0" xfId="89" applyFont="1" applyBorder="1" applyAlignment="1">
      <alignment horizontal="right"/>
      <protection/>
    </xf>
    <xf numFmtId="0" fontId="81" fillId="0" borderId="0" xfId="89" applyFont="1">
      <alignment/>
      <protection/>
    </xf>
    <xf numFmtId="0" fontId="74" fillId="0" borderId="0" xfId="89" applyFont="1" applyBorder="1">
      <alignment/>
      <protection/>
    </xf>
    <xf numFmtId="14" fontId="82" fillId="0" borderId="0" xfId="89" applyNumberFormat="1" applyFont="1" applyBorder="1" applyAlignment="1">
      <alignment horizontal="left"/>
      <protection/>
    </xf>
    <xf numFmtId="0" fontId="80" fillId="0" borderId="0" xfId="89" applyFont="1" applyBorder="1" applyAlignment="1">
      <alignment horizontal="left"/>
      <protection/>
    </xf>
    <xf numFmtId="0" fontId="82" fillId="0" borderId="0" xfId="89" applyFont="1" applyBorder="1" applyAlignment="1">
      <alignment horizontal="left"/>
      <protection/>
    </xf>
    <xf numFmtId="0" fontId="83" fillId="0" borderId="0" xfId="89" applyFont="1" applyBorder="1" applyAlignment="1">
      <alignment horizontal="left"/>
      <protection/>
    </xf>
    <xf numFmtId="0" fontId="84" fillId="0" borderId="0" xfId="89" applyFont="1" applyBorder="1" applyAlignment="1">
      <alignment horizontal="center"/>
      <protection/>
    </xf>
    <xf numFmtId="0" fontId="85" fillId="0" borderId="0" xfId="89" applyFont="1" applyBorder="1" applyAlignment="1">
      <alignment horizontal="center"/>
      <protection/>
    </xf>
    <xf numFmtId="0" fontId="86" fillId="0" borderId="0" xfId="89" applyFont="1">
      <alignment/>
      <protection/>
    </xf>
    <xf numFmtId="0" fontId="12" fillId="0" borderId="0" xfId="89" applyFont="1">
      <alignment/>
      <protection/>
    </xf>
    <xf numFmtId="0" fontId="74" fillId="0" borderId="0" xfId="89" applyFont="1" applyAlignment="1">
      <alignment horizontal="center"/>
      <protection/>
    </xf>
    <xf numFmtId="0" fontId="74" fillId="0" borderId="0" xfId="89" applyFont="1" applyBorder="1" applyAlignment="1">
      <alignment horizontal="center"/>
      <protection/>
    </xf>
    <xf numFmtId="0" fontId="88" fillId="0" borderId="0" xfId="89" applyFont="1" applyAlignment="1">
      <alignment horizontal="center"/>
      <protection/>
    </xf>
    <xf numFmtId="0" fontId="89" fillId="0" borderId="0" xfId="89" applyFont="1" applyAlignment="1">
      <alignment horizontal="center"/>
      <protection/>
    </xf>
    <xf numFmtId="0" fontId="90" fillId="0" borderId="0" xfId="89" applyFont="1" applyAlignment="1">
      <alignment horizontal="center"/>
      <protection/>
    </xf>
    <xf numFmtId="0" fontId="78" fillId="0" borderId="0" xfId="89" applyFont="1" applyAlignment="1">
      <alignment horizontal="center"/>
      <protection/>
    </xf>
    <xf numFmtId="0" fontId="91" fillId="0" borderId="0" xfId="89" applyFont="1" applyAlignment="1">
      <alignment horizontal="center"/>
      <protection/>
    </xf>
    <xf numFmtId="0" fontId="92" fillId="0" borderId="0" xfId="89" applyFont="1" applyAlignment="1">
      <alignment horizontal="center"/>
      <protection/>
    </xf>
    <xf numFmtId="0" fontId="93" fillId="19" borderId="27" xfId="90" applyFont="1" applyFill="1" applyBorder="1" applyAlignment="1">
      <alignment vertical="center"/>
      <protection/>
    </xf>
    <xf numFmtId="0" fontId="93" fillId="0" borderId="27" xfId="89" applyFont="1" applyBorder="1" applyAlignment="1">
      <alignment horizontal="right" vertical="center"/>
      <protection/>
    </xf>
    <xf numFmtId="173" fontId="94" fillId="0" borderId="27" xfId="86" applyNumberFormat="1" applyFont="1" applyFill="1" applyBorder="1" applyAlignment="1" applyProtection="1">
      <alignment horizontal="center"/>
      <protection/>
    </xf>
    <xf numFmtId="0" fontId="94" fillId="0" borderId="27" xfId="86" applyFont="1" applyFill="1" applyBorder="1" applyAlignment="1" applyProtection="1">
      <alignment/>
      <protection/>
    </xf>
    <xf numFmtId="0" fontId="94" fillId="0" borderId="27" xfId="86" applyFont="1" applyFill="1" applyBorder="1" applyAlignment="1" applyProtection="1">
      <alignment horizontal="center"/>
      <protection/>
    </xf>
    <xf numFmtId="0" fontId="95" fillId="20" borderId="27" xfId="89" applyFont="1" applyFill="1" applyBorder="1" applyAlignment="1">
      <alignment vertical="center"/>
      <protection/>
    </xf>
    <xf numFmtId="49" fontId="85" fillId="0" borderId="27" xfId="89" applyNumberFormat="1" applyFont="1" applyBorder="1" applyAlignment="1">
      <alignment horizontal="center" vertical="center"/>
      <protection/>
    </xf>
    <xf numFmtId="0" fontId="76" fillId="0" borderId="27" xfId="89" applyFont="1" applyBorder="1" applyAlignment="1">
      <alignment horizontal="center" vertical="center"/>
      <protection/>
    </xf>
    <xf numFmtId="0" fontId="96" fillId="0" borderId="0" xfId="89" applyFont="1">
      <alignment/>
      <protection/>
    </xf>
    <xf numFmtId="0" fontId="78" fillId="0" borderId="27" xfId="89" applyFont="1" applyBorder="1">
      <alignment/>
      <protection/>
    </xf>
    <xf numFmtId="0" fontId="78" fillId="0" borderId="27" xfId="89" applyFont="1" applyBorder="1" applyAlignment="1">
      <alignment horizontal="center"/>
      <protection/>
    </xf>
    <xf numFmtId="0" fontId="81" fillId="20" borderId="27" xfId="89" applyFont="1" applyFill="1" applyBorder="1" applyAlignment="1">
      <alignment horizontal="center" vertical="center"/>
      <protection/>
    </xf>
    <xf numFmtId="0" fontId="78" fillId="0" borderId="27" xfId="89" applyFont="1" applyFill="1" applyBorder="1" applyAlignment="1">
      <alignment horizontal="center"/>
      <protection/>
    </xf>
    <xf numFmtId="0" fontId="90" fillId="0" borderId="27" xfId="89" applyFont="1" applyFill="1" applyBorder="1" applyAlignment="1">
      <alignment horizontal="center"/>
      <protection/>
    </xf>
    <xf numFmtId="0" fontId="93" fillId="0" borderId="27" xfId="89" applyFont="1" applyBorder="1" applyAlignment="1">
      <alignment horizontal="center" vertical="center"/>
      <protection/>
    </xf>
    <xf numFmtId="0" fontId="68" fillId="0" borderId="0" xfId="89" applyFont="1" applyAlignment="1">
      <alignment horizontal="center"/>
      <protection/>
    </xf>
    <xf numFmtId="0" fontId="74" fillId="0" borderId="0" xfId="89" applyFont="1" applyBorder="1" applyAlignment="1">
      <alignment horizontal="left"/>
      <protection/>
    </xf>
    <xf numFmtId="0" fontId="90" fillId="0" borderId="27" xfId="89" applyFont="1" applyBorder="1" applyAlignment="1">
      <alignment horizontal="center"/>
      <protection/>
    </xf>
    <xf numFmtId="0" fontId="68" fillId="0" borderId="0" xfId="89" applyFont="1" applyBorder="1">
      <alignment/>
      <protection/>
    </xf>
    <xf numFmtId="0" fontId="98" fillId="0" borderId="0" xfId="89" applyFont="1" applyBorder="1" applyAlignment="1">
      <alignment horizontal="right"/>
      <protection/>
    </xf>
    <xf numFmtId="0" fontId="99" fillId="0" borderId="28" xfId="89" applyFont="1" applyBorder="1" applyAlignment="1">
      <alignment/>
      <protection/>
    </xf>
    <xf numFmtId="0" fontId="74" fillId="0" borderId="0" xfId="89" applyFont="1" applyBorder="1" applyAlignment="1">
      <alignment horizontal="centerContinuous"/>
      <protection/>
    </xf>
    <xf numFmtId="0" fontId="74" fillId="0" borderId="0" xfId="89" applyFont="1">
      <alignment/>
      <protection/>
    </xf>
    <xf numFmtId="0" fontId="68" fillId="0" borderId="0" xfId="89" applyFont="1">
      <alignment/>
      <protection/>
    </xf>
    <xf numFmtId="0" fontId="98" fillId="0" borderId="0" xfId="89" applyFont="1" applyBorder="1" applyAlignment="1">
      <alignment horizontal="right"/>
      <protection/>
    </xf>
    <xf numFmtId="0" fontId="100" fillId="0" borderId="0" xfId="89" applyFont="1">
      <alignment/>
      <protection/>
    </xf>
    <xf numFmtId="0" fontId="101" fillId="0" borderId="0" xfId="89" applyFont="1" applyFill="1">
      <alignment/>
      <protection/>
    </xf>
    <xf numFmtId="0" fontId="67" fillId="0" borderId="0" xfId="89" applyFill="1">
      <alignment/>
      <protection/>
    </xf>
    <xf numFmtId="0" fontId="102" fillId="0" borderId="0" xfId="89" applyFont="1">
      <alignment/>
      <protection/>
    </xf>
    <xf numFmtId="0" fontId="101" fillId="0" borderId="0" xfId="89" applyFont="1">
      <alignment/>
      <protection/>
    </xf>
    <xf numFmtId="0" fontId="103" fillId="0" borderId="0" xfId="89" applyFont="1">
      <alignment/>
      <protection/>
    </xf>
    <xf numFmtId="0" fontId="71" fillId="0" borderId="0" xfId="89" applyFont="1" applyFill="1">
      <alignment/>
      <protection/>
    </xf>
    <xf numFmtId="0" fontId="104" fillId="0" borderId="0" xfId="89" applyFont="1">
      <alignment/>
      <protection/>
    </xf>
    <xf numFmtId="0" fontId="105" fillId="0" borderId="0" xfId="89" applyFont="1">
      <alignment/>
      <protection/>
    </xf>
    <xf numFmtId="0" fontId="106" fillId="0" borderId="0" xfId="89" applyFont="1">
      <alignment/>
      <protection/>
    </xf>
    <xf numFmtId="0" fontId="111" fillId="0" borderId="0" xfId="89" applyFont="1" applyFill="1" applyAlignment="1">
      <alignment/>
      <protection/>
    </xf>
    <xf numFmtId="0" fontId="81" fillId="0" borderId="0" xfId="89" applyFont="1" applyBorder="1">
      <alignment/>
      <protection/>
    </xf>
    <xf numFmtId="0" fontId="112" fillId="0" borderId="0" xfId="89" applyFont="1" applyFill="1" applyAlignment="1">
      <alignment/>
      <protection/>
    </xf>
    <xf numFmtId="0" fontId="113" fillId="0" borderId="0" xfId="89" applyFont="1">
      <alignment/>
      <protection/>
    </xf>
    <xf numFmtId="0" fontId="114" fillId="0" borderId="0" xfId="89" applyFont="1">
      <alignment/>
      <protection/>
    </xf>
    <xf numFmtId="0" fontId="115" fillId="0" borderId="0" xfId="89" applyFont="1" applyFill="1">
      <alignment/>
      <protection/>
    </xf>
    <xf numFmtId="0" fontId="116" fillId="0" borderId="0" xfId="89" applyFont="1" applyFill="1">
      <alignment/>
      <protection/>
    </xf>
    <xf numFmtId="0" fontId="117" fillId="0" borderId="0" xfId="89" applyFont="1" applyFill="1">
      <alignment/>
      <protection/>
    </xf>
    <xf numFmtId="0" fontId="115" fillId="0" borderId="0" xfId="89" applyFont="1">
      <alignment/>
      <protection/>
    </xf>
    <xf numFmtId="0" fontId="118" fillId="0" borderId="0" xfId="89" applyFont="1">
      <alignment/>
      <protection/>
    </xf>
    <xf numFmtId="0" fontId="52" fillId="0" borderId="0" xfId="0" applyFont="1" applyBorder="1" applyAlignment="1">
      <alignment vertical="center"/>
    </xf>
    <xf numFmtId="0" fontId="53" fillId="0" borderId="23" xfId="0" applyFont="1" applyBorder="1" applyAlignment="1">
      <alignment vertical="center"/>
    </xf>
    <xf numFmtId="49" fontId="82" fillId="0" borderId="27" xfId="89" applyNumberFormat="1" applyFont="1" applyBorder="1" applyAlignment="1">
      <alignment horizontal="center" vertical="center"/>
      <protection/>
    </xf>
    <xf numFmtId="49" fontId="82" fillId="0" borderId="27" xfId="89" applyNumberFormat="1" applyFont="1" applyBorder="1" applyAlignment="1">
      <alignment horizontal="center" vertical="center"/>
      <protection/>
    </xf>
    <xf numFmtId="0" fontId="120" fillId="21" borderId="29" xfId="0" applyFont="1" applyFill="1" applyBorder="1" applyAlignment="1">
      <alignment/>
    </xf>
    <xf numFmtId="0" fontId="120" fillId="21" borderId="30" xfId="0" applyFont="1" applyFill="1" applyBorder="1" applyAlignment="1">
      <alignment/>
    </xf>
    <xf numFmtId="0" fontId="120" fillId="21" borderId="30" xfId="0" applyFont="1" applyFill="1" applyBorder="1" applyAlignment="1">
      <alignment horizontal="center"/>
    </xf>
    <xf numFmtId="0" fontId="120" fillId="21" borderId="31" xfId="0" applyFont="1" applyFill="1" applyBorder="1" applyAlignment="1">
      <alignment horizontal="center"/>
    </xf>
    <xf numFmtId="0" fontId="0" fillId="0" borderId="32" xfId="0" applyBorder="1" applyAlignment="1">
      <alignment/>
    </xf>
    <xf numFmtId="0" fontId="0" fillId="0" borderId="33"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xf>
    <xf numFmtId="0" fontId="0" fillId="0" borderId="27" xfId="0" applyBorder="1" applyAlignment="1">
      <alignment/>
    </xf>
    <xf numFmtId="0" fontId="0" fillId="0" borderId="27" xfId="0" applyBorder="1" applyAlignment="1">
      <alignment horizontal="center"/>
    </xf>
    <xf numFmtId="0" fontId="0" fillId="0" borderId="36" xfId="0" applyBorder="1" applyAlignment="1">
      <alignment horizontal="center"/>
    </xf>
    <xf numFmtId="0" fontId="0" fillId="21" borderId="35" xfId="0" applyFill="1" applyBorder="1" applyAlignment="1">
      <alignment/>
    </xf>
    <xf numFmtId="0" fontId="0" fillId="21" borderId="27" xfId="0" applyFill="1" applyBorder="1" applyAlignment="1">
      <alignment/>
    </xf>
    <xf numFmtId="0" fontId="0" fillId="21" borderId="27" xfId="0" applyFill="1" applyBorder="1" applyAlignment="1">
      <alignment horizontal="center"/>
    </xf>
    <xf numFmtId="0" fontId="0" fillId="21" borderId="36" xfId="0" applyFill="1" applyBorder="1" applyAlignment="1">
      <alignment horizontal="center"/>
    </xf>
    <xf numFmtId="0" fontId="0" fillId="0" borderId="35" xfId="0" applyFont="1" applyBorder="1" applyAlignment="1">
      <alignment/>
    </xf>
    <xf numFmtId="0" fontId="0" fillId="0" borderId="37" xfId="0" applyFont="1" applyBorder="1" applyAlignment="1">
      <alignment/>
    </xf>
    <xf numFmtId="0" fontId="0" fillId="0" borderId="38" xfId="0" applyBorder="1" applyAlignment="1">
      <alignment/>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center"/>
    </xf>
    <xf numFmtId="0" fontId="0" fillId="0" borderId="40" xfId="0" applyBorder="1" applyAlignment="1">
      <alignment/>
    </xf>
    <xf numFmtId="14" fontId="0" fillId="0" borderId="41" xfId="0" applyNumberFormat="1" applyBorder="1" applyAlignment="1">
      <alignment/>
    </xf>
    <xf numFmtId="0" fontId="0" fillId="0" borderId="27" xfId="0" applyFont="1" applyBorder="1" applyAlignment="1">
      <alignment/>
    </xf>
    <xf numFmtId="0" fontId="0" fillId="0" borderId="36" xfId="0" applyFont="1" applyBorder="1" applyAlignment="1">
      <alignment horizontal="center"/>
    </xf>
    <xf numFmtId="14" fontId="0" fillId="0" borderId="35" xfId="0" applyNumberFormat="1" applyBorder="1" applyAlignment="1">
      <alignment/>
    </xf>
    <xf numFmtId="14" fontId="0" fillId="0" borderId="35" xfId="0" applyNumberFormat="1" applyFont="1" applyBorder="1" applyAlignment="1">
      <alignment/>
    </xf>
    <xf numFmtId="0" fontId="0" fillId="0" borderId="42" xfId="0" applyFont="1" applyBorder="1" applyAlignment="1">
      <alignment/>
    </xf>
    <xf numFmtId="14" fontId="0" fillId="0" borderId="43" xfId="0" applyNumberFormat="1" applyFont="1" applyBorder="1" applyAlignment="1">
      <alignment/>
    </xf>
    <xf numFmtId="14" fontId="46" fillId="0" borderId="10" xfId="0" applyNumberFormat="1" applyFont="1" applyBorder="1" applyAlignment="1">
      <alignment horizontal="left" vertical="center"/>
    </xf>
    <xf numFmtId="0" fontId="69" fillId="0" borderId="0" xfId="89" applyFont="1" applyBorder="1" applyAlignment="1">
      <alignment horizontal="center"/>
      <protection/>
    </xf>
    <xf numFmtId="0" fontId="73" fillId="0" borderId="0" xfId="89" applyFont="1">
      <alignment/>
      <protection/>
    </xf>
    <xf numFmtId="0" fontId="70" fillId="0" borderId="0" xfId="89" applyFont="1" applyBorder="1">
      <alignment/>
      <protection/>
    </xf>
    <xf numFmtId="0" fontId="76" fillId="0" borderId="28" xfId="89" applyFont="1" applyBorder="1" applyAlignment="1">
      <alignment horizontal="left"/>
      <protection/>
    </xf>
    <xf numFmtId="0" fontId="76" fillId="0" borderId="0" xfId="89" applyFont="1" applyBorder="1" applyAlignment="1">
      <alignment horizontal="left"/>
      <protection/>
    </xf>
    <xf numFmtId="0" fontId="74" fillId="0" borderId="0" xfId="89" applyFont="1" applyBorder="1">
      <alignment/>
      <protection/>
    </xf>
    <xf numFmtId="0" fontId="99" fillId="0" borderId="44" xfId="89" applyFont="1" applyBorder="1">
      <alignment/>
      <protection/>
    </xf>
    <xf numFmtId="0" fontId="68" fillId="0" borderId="0" xfId="89" applyFont="1" applyBorder="1" applyAlignment="1">
      <alignment horizontal="center"/>
      <protection/>
    </xf>
    <xf numFmtId="0" fontId="74" fillId="0" borderId="0" xfId="89" applyFont="1" applyBorder="1" applyAlignment="1">
      <alignment horizontal="center" wrapText="1"/>
      <protection/>
    </xf>
    <xf numFmtId="0" fontId="87" fillId="0" borderId="18" xfId="89" applyFont="1" applyBorder="1" applyAlignment="1">
      <alignment horizontal="center"/>
      <protection/>
    </xf>
    <xf numFmtId="0" fontId="87" fillId="0" borderId="19" xfId="89" applyFont="1" applyBorder="1" applyAlignment="1">
      <alignment horizontal="center"/>
      <protection/>
    </xf>
    <xf numFmtId="0" fontId="87" fillId="0" borderId="21" xfId="89" applyFont="1" applyBorder="1" applyAlignment="1">
      <alignment horizontal="center"/>
      <protection/>
    </xf>
    <xf numFmtId="0" fontId="98" fillId="0" borderId="28" xfId="89" applyFont="1" applyBorder="1" applyAlignment="1">
      <alignment horizontal="center"/>
      <protection/>
    </xf>
    <xf numFmtId="0" fontId="97" fillId="0" borderId="0" xfId="89" applyFont="1" applyFill="1">
      <alignment/>
      <protection/>
    </xf>
    <xf numFmtId="0" fontId="68" fillId="0" borderId="0" xfId="89" applyFont="1" applyAlignment="1">
      <alignment horizontal="center"/>
      <protection/>
    </xf>
    <xf numFmtId="0" fontId="97" fillId="0" borderId="0" xfId="89" applyFont="1">
      <alignment/>
      <protection/>
    </xf>
    <xf numFmtId="0" fontId="68" fillId="0" borderId="0" xfId="89" applyFont="1" applyBorder="1">
      <alignment/>
      <protection/>
    </xf>
    <xf numFmtId="0" fontId="74" fillId="0" borderId="28" xfId="89" applyFont="1" applyBorder="1" applyAlignment="1">
      <alignment horizontal="center"/>
      <protection/>
    </xf>
    <xf numFmtId="14" fontId="0" fillId="0" borderId="0" xfId="0" applyNumberFormat="1" applyAlignment="1">
      <alignment/>
    </xf>
  </cellXfs>
  <cellStyles count="110">
    <cellStyle name="Normal" xfId="0"/>
    <cellStyle name="20 % – Poudarek1" xfId="15"/>
    <cellStyle name="20 % – Poudarek2" xfId="16"/>
    <cellStyle name="20 % – Poudarek3" xfId="17"/>
    <cellStyle name="20 % – Poudarek4" xfId="18"/>
    <cellStyle name="20 % – Poudarek5" xfId="19"/>
    <cellStyle name="20 % – Poudarek6" xfId="20"/>
    <cellStyle name="20% - Dekorfärg1" xfId="21"/>
    <cellStyle name="20% - Dekorfärg2" xfId="22"/>
    <cellStyle name="20% - Dekorfärg3" xfId="23"/>
    <cellStyle name="20% - Dekorfärg4" xfId="24"/>
    <cellStyle name="20% - Dekorfärg5" xfId="25"/>
    <cellStyle name="20% - Dekorfärg6" xfId="26"/>
    <cellStyle name="40 % – Poudarek1" xfId="27"/>
    <cellStyle name="40 % – Poudarek2" xfId="28"/>
    <cellStyle name="40 % – Poudarek3" xfId="29"/>
    <cellStyle name="40 % – Poudarek4" xfId="30"/>
    <cellStyle name="40 % – Poudarek5" xfId="31"/>
    <cellStyle name="40 % – Poudarek6" xfId="32"/>
    <cellStyle name="40% - Dekorfärg1" xfId="33"/>
    <cellStyle name="40% - Dekorfärg2" xfId="34"/>
    <cellStyle name="40% - Dekorfärg3" xfId="35"/>
    <cellStyle name="40% - Dekorfärg4" xfId="36"/>
    <cellStyle name="40% - Dekorfärg5" xfId="37"/>
    <cellStyle name="40% - Dekorfärg6" xfId="38"/>
    <cellStyle name="60 % – Poudarek1" xfId="39"/>
    <cellStyle name="60 % – Poudarek2" xfId="40"/>
    <cellStyle name="60 % – Poudarek3" xfId="41"/>
    <cellStyle name="60 % – Poudarek4" xfId="42"/>
    <cellStyle name="60 % – Poudarek5" xfId="43"/>
    <cellStyle name="60 % – Poudarek6" xfId="44"/>
    <cellStyle name="60% - Dekorfärg1" xfId="45"/>
    <cellStyle name="60% - Dekorfärg2" xfId="46"/>
    <cellStyle name="60% - Dekorfärg3" xfId="47"/>
    <cellStyle name="60% - Dekorfärg4" xfId="48"/>
    <cellStyle name="60% - Dekorfärg5" xfId="49"/>
    <cellStyle name="60% - Dekorfärg6" xfId="50"/>
    <cellStyle name="Anteckning" xfId="51"/>
    <cellStyle name="Beräkning" xfId="52"/>
    <cellStyle name="Bra" xfId="53"/>
    <cellStyle name="Comma0" xfId="54"/>
    <cellStyle name="Currency_Doubles16" xfId="55"/>
    <cellStyle name="Currency0" xfId="56"/>
    <cellStyle name="Dålig" xfId="57"/>
    <cellStyle name="Date" xfId="58"/>
    <cellStyle name="Dobro" xfId="59"/>
    <cellStyle name="Färg1" xfId="60"/>
    <cellStyle name="Färg2" xfId="61"/>
    <cellStyle name="Färg3" xfId="62"/>
    <cellStyle name="Färg4" xfId="63"/>
    <cellStyle name="Färg5" xfId="64"/>
    <cellStyle name="Färg6" xfId="65"/>
    <cellStyle name="Fixed" xfId="66"/>
    <cellStyle name="Förklarande text" xfId="67"/>
    <cellStyle name="Heading 1" xfId="68"/>
    <cellStyle name="Heading 2" xfId="69"/>
    <cellStyle name="Indata" xfId="70"/>
    <cellStyle name="Izhod" xfId="71"/>
    <cellStyle name="Kontrollcell" xfId="72"/>
    <cellStyle name="Länkad cell" xfId="73"/>
    <cellStyle name="Milliers [0]_ACCEP°DBL" xfId="74"/>
    <cellStyle name="Milliers_ACCEP°DBL" xfId="75"/>
    <cellStyle name="Monétaire [0]_ACCEP°DBL" xfId="76"/>
    <cellStyle name="Monétaire_ACCEP°DBL" xfId="77"/>
    <cellStyle name="Naslov" xfId="78"/>
    <cellStyle name="Naslov 1" xfId="79"/>
    <cellStyle name="Naslov 2" xfId="80"/>
    <cellStyle name="Naslov 3" xfId="81"/>
    <cellStyle name="Naslov 4" xfId="82"/>
    <cellStyle name="Navadno 16" xfId="83"/>
    <cellStyle name="Navadno 2" xfId="84"/>
    <cellStyle name="Navadno 3" xfId="85"/>
    <cellStyle name="Navadno 4" xfId="86"/>
    <cellStyle name="Navadno 4 2" xfId="87"/>
    <cellStyle name="Navadno 5" xfId="88"/>
    <cellStyle name="Navadno_03_rr4" xfId="89"/>
    <cellStyle name="Navadno_03_rr5" xfId="90"/>
    <cellStyle name="Neutral" xfId="91"/>
    <cellStyle name="Nevtralno" xfId="92"/>
    <cellStyle name="Normal_32_1" xfId="93"/>
    <cellStyle name="Percent" xfId="94"/>
    <cellStyle name="Opomba" xfId="95"/>
    <cellStyle name="Opozorilo" xfId="96"/>
    <cellStyle name="Pojasnjevalno besedilo" xfId="97"/>
    <cellStyle name="Poudarek1" xfId="98"/>
    <cellStyle name="Poudarek2" xfId="99"/>
    <cellStyle name="Poudarek3" xfId="100"/>
    <cellStyle name="Poudarek4" xfId="101"/>
    <cellStyle name="Poudarek5" xfId="102"/>
    <cellStyle name="Poudarek6" xfId="103"/>
    <cellStyle name="Povezana celica" xfId="104"/>
    <cellStyle name="Preveri celico" xfId="105"/>
    <cellStyle name="Računanje" xfId="106"/>
    <cellStyle name="Rubrik" xfId="107"/>
    <cellStyle name="Rubrik 1" xfId="108"/>
    <cellStyle name="Rubrik 2" xfId="109"/>
    <cellStyle name="Rubrik 3" xfId="110"/>
    <cellStyle name="Rubrik 4" xfId="111"/>
    <cellStyle name="Slabo" xfId="112"/>
    <cellStyle name="Summa" xfId="113"/>
    <cellStyle name="Total" xfId="114"/>
    <cellStyle name="Utdata" xfId="115"/>
    <cellStyle name="Currency" xfId="116"/>
    <cellStyle name="Currency [0]" xfId="117"/>
    <cellStyle name="Valuta 2" xfId="118"/>
    <cellStyle name="Varningstext" xfId="119"/>
    <cellStyle name="Comma" xfId="120"/>
    <cellStyle name="Comma [0]" xfId="121"/>
    <cellStyle name="Vnos" xfId="122"/>
    <cellStyle name="Vsota" xfId="123"/>
  </cellStyles>
  <dxfs count="259">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b val="0"/>
        <i val="0"/>
      </font>
    </dxf>
    <dxf>
      <font>
        <b val="0"/>
        <i val="0"/>
      </font>
    </dxf>
    <dxf>
      <font>
        <b val="0"/>
        <i val="0"/>
      </font>
    </dxf>
    <dxf>
      <font>
        <b val="0"/>
        <i val="0"/>
      </font>
    </dxf>
    <dxf>
      <font>
        <b val="0"/>
        <i val="0"/>
      </font>
    </dxf>
    <dxf>
      <font>
        <b/>
        <i val="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1981200</xdr:colOff>
      <xdr:row>1</xdr:row>
      <xdr:rowOff>133350</xdr:rowOff>
    </xdr:to>
    <xdr:pic>
      <xdr:nvPicPr>
        <xdr:cNvPr id="1" name="Picture 1"/>
        <xdr:cNvPicPr preferRelativeResize="1">
          <a:picLocks noChangeAspect="1"/>
        </xdr:cNvPicPr>
      </xdr:nvPicPr>
      <xdr:blipFill>
        <a:blip r:embed="rId1"/>
        <a:stretch>
          <a:fillRect/>
        </a:stretch>
      </xdr:blipFill>
      <xdr:spPr>
        <a:xfrm>
          <a:off x="476250" y="123825"/>
          <a:ext cx="382905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Miha\Desktop\sodni&#353;ki_program_2009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Miha\Desktop\Veterani%20kOP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Z\sodni&#353;ki%20programorig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Z\DP%20VETERANI%20ZIMA%202012%20&#381;REB\sodni&#313;&#711;ki_program_2009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rnik sobota (2)"/>
      <sheetName val="Week SetUp"/>
      <sheetName val="M35+"/>
      <sheetName val="M35+ 16"/>
      <sheetName val="M40+"/>
      <sheetName val="M40+ 16"/>
      <sheetName val="M60+,M65+"/>
      <sheetName val="M60+,M65+ 8"/>
      <sheetName val="M45+"/>
      <sheetName val="M45+ 32"/>
      <sheetName val="M50+"/>
      <sheetName val="M50+ 16"/>
      <sheetName val="M55+"/>
      <sheetName val="M55+ 16"/>
      <sheetName val="M70+"/>
      <sheetName val="Ž 55+,60+"/>
      <sheetName val="Ž 35+, 40+"/>
      <sheetName val="Ž45+, 50+"/>
      <sheetName val="ž 50+8"/>
      <sheetName val="urnik petek"/>
      <sheetName val="urnik sobota"/>
      <sheetName val="urnik sobota 2"/>
      <sheetName val="urnik nedelja"/>
      <sheetName val="Veterani kOPER"/>
    </sheetNames>
    <definedNames>
      <definedName name="Jun_Hide_CU"/>
      <definedName name="Jun_Show_CU"/>
    </definedNames>
    <sheetDataSet>
      <sheetData sheetId="1">
        <row r="6">
          <cell r="A6" t="str">
            <v>DP - VETERANI</v>
          </cell>
        </row>
      </sheetData>
      <sheetData sheetId="2">
        <row r="5">
          <cell r="R5">
            <v>0</v>
          </cell>
        </row>
      </sheetData>
      <sheetData sheetId="4">
        <row r="7">
          <cell r="A7">
            <v>1</v>
          </cell>
          <cell r="B7" t="str">
            <v>KUMER</v>
          </cell>
          <cell r="C7" t="str">
            <v>Aleksander</v>
          </cell>
          <cell r="H7">
            <v>1</v>
          </cell>
          <cell r="K7">
            <v>0</v>
          </cell>
          <cell r="L7" t="str">
            <v>ZZZ9</v>
          </cell>
          <cell r="M7">
            <v>999</v>
          </cell>
          <cell r="N7">
            <v>999</v>
          </cell>
        </row>
        <row r="8">
          <cell r="A8">
            <v>2</v>
          </cell>
          <cell r="B8" t="str">
            <v>POJE</v>
          </cell>
          <cell r="C8" t="str">
            <v>Ivan</v>
          </cell>
          <cell r="H8">
            <v>3</v>
          </cell>
          <cell r="K8">
            <v>0</v>
          </cell>
          <cell r="L8" t="str">
            <v>ZZZ9</v>
          </cell>
          <cell r="M8">
            <v>999</v>
          </cell>
          <cell r="N8">
            <v>999</v>
          </cell>
        </row>
        <row r="9">
          <cell r="A9">
            <v>3</v>
          </cell>
          <cell r="B9" t="str">
            <v>STRGAR</v>
          </cell>
          <cell r="C9" t="str">
            <v>Sašo</v>
          </cell>
          <cell r="H9">
            <v>9</v>
          </cell>
          <cell r="K9">
            <v>0</v>
          </cell>
          <cell r="L9" t="str">
            <v>ZZZ9</v>
          </cell>
          <cell r="M9">
            <v>999</v>
          </cell>
          <cell r="N9">
            <v>999</v>
          </cell>
        </row>
        <row r="10">
          <cell r="A10">
            <v>4</v>
          </cell>
          <cell r="B10" t="str">
            <v>SCHLEGL</v>
          </cell>
          <cell r="C10" t="str">
            <v>Andrej</v>
          </cell>
          <cell r="H10">
            <v>10</v>
          </cell>
          <cell r="K10">
            <v>0</v>
          </cell>
          <cell r="L10" t="str">
            <v>ZZZ9</v>
          </cell>
          <cell r="M10">
            <v>999</v>
          </cell>
          <cell r="N10">
            <v>999</v>
          </cell>
        </row>
        <row r="11">
          <cell r="A11">
            <v>5</v>
          </cell>
          <cell r="B11" t="str">
            <v>KOS</v>
          </cell>
          <cell r="C11" t="str">
            <v>Peter</v>
          </cell>
          <cell r="H11">
            <v>17</v>
          </cell>
          <cell r="K11">
            <v>0</v>
          </cell>
          <cell r="L11" t="str">
            <v>ZZZ9</v>
          </cell>
          <cell r="M11">
            <v>999</v>
          </cell>
          <cell r="N11">
            <v>999</v>
          </cell>
        </row>
        <row r="12">
          <cell r="A12">
            <v>6</v>
          </cell>
          <cell r="B12" t="str">
            <v>JESIH</v>
          </cell>
          <cell r="C12" t="str">
            <v>Grega</v>
          </cell>
          <cell r="K12">
            <v>0</v>
          </cell>
          <cell r="L12" t="str">
            <v>ZZZ9</v>
          </cell>
          <cell r="M12">
            <v>999</v>
          </cell>
          <cell r="N12">
            <v>999</v>
          </cell>
        </row>
        <row r="13">
          <cell r="A13">
            <v>7</v>
          </cell>
          <cell r="B13" t="str">
            <v>MARKOVIČ</v>
          </cell>
          <cell r="C13" t="str">
            <v>Zoran</v>
          </cell>
          <cell r="K13">
            <v>0</v>
          </cell>
          <cell r="L13" t="str">
            <v>ZZZ9</v>
          </cell>
          <cell r="M13">
            <v>999</v>
          </cell>
          <cell r="N13">
            <v>999</v>
          </cell>
        </row>
        <row r="14">
          <cell r="A14">
            <v>8</v>
          </cell>
          <cell r="B14" t="str">
            <v>KOFOL</v>
          </cell>
          <cell r="C14" t="str">
            <v>Romi</v>
          </cell>
          <cell r="K14">
            <v>0</v>
          </cell>
          <cell r="L14" t="str">
            <v>ZZZ9</v>
          </cell>
          <cell r="M14">
            <v>999</v>
          </cell>
          <cell r="N14">
            <v>999</v>
          </cell>
        </row>
        <row r="15">
          <cell r="A15">
            <v>9</v>
          </cell>
          <cell r="B15" t="str">
            <v>GLAVAŠ</v>
          </cell>
          <cell r="C15" t="str">
            <v>Kalif</v>
          </cell>
          <cell r="K15">
            <v>0</v>
          </cell>
          <cell r="L15" t="str">
            <v>ZZZ9</v>
          </cell>
          <cell r="M15">
            <v>999</v>
          </cell>
          <cell r="N15">
            <v>999</v>
          </cell>
        </row>
        <row r="16">
          <cell r="A16">
            <v>10</v>
          </cell>
          <cell r="B16" t="str">
            <v>ŠPENDE</v>
          </cell>
          <cell r="C16" t="str">
            <v>Uroš</v>
          </cell>
          <cell r="K16">
            <v>0</v>
          </cell>
          <cell r="L16" t="str">
            <v>ZZZ9</v>
          </cell>
          <cell r="M16">
            <v>999</v>
          </cell>
          <cell r="N16">
            <v>999</v>
          </cell>
        </row>
        <row r="17">
          <cell r="A17">
            <v>11</v>
          </cell>
          <cell r="B17" t="str">
            <v>JELENKO</v>
          </cell>
          <cell r="C17" t="str">
            <v>Drago</v>
          </cell>
          <cell r="K17">
            <v>0</v>
          </cell>
          <cell r="L17" t="str">
            <v>ZZZ9</v>
          </cell>
          <cell r="M17">
            <v>999</v>
          </cell>
          <cell r="N17">
            <v>999</v>
          </cell>
        </row>
        <row r="18">
          <cell r="A18">
            <v>12</v>
          </cell>
          <cell r="B18" t="str">
            <v>KRESAL</v>
          </cell>
          <cell r="C18" t="str">
            <v>Jože</v>
          </cell>
          <cell r="K18">
            <v>0</v>
          </cell>
          <cell r="L18" t="str">
            <v>ZZZ9</v>
          </cell>
          <cell r="M18">
            <v>999</v>
          </cell>
          <cell r="N18">
            <v>999</v>
          </cell>
        </row>
        <row r="19">
          <cell r="A19">
            <v>13</v>
          </cell>
          <cell r="B19" t="str">
            <v>CEPAK</v>
          </cell>
          <cell r="C19" t="str">
            <v>Damjan</v>
          </cell>
          <cell r="K19">
            <v>0</v>
          </cell>
          <cell r="L19" t="str">
            <v>ZZZ9</v>
          </cell>
          <cell r="M19">
            <v>999</v>
          </cell>
          <cell r="N19">
            <v>999</v>
          </cell>
        </row>
        <row r="20">
          <cell r="A20">
            <v>14</v>
          </cell>
          <cell r="K20">
            <v>0</v>
          </cell>
          <cell r="L20" t="str">
            <v>ZZZ9</v>
          </cell>
          <cell r="M20">
            <v>999</v>
          </cell>
          <cell r="N20">
            <v>999</v>
          </cell>
        </row>
        <row r="21">
          <cell r="A21">
            <v>15</v>
          </cell>
          <cell r="K21">
            <v>0</v>
          </cell>
          <cell r="L21" t="str">
            <v>ZZZ9</v>
          </cell>
          <cell r="M21">
            <v>999</v>
          </cell>
          <cell r="N21">
            <v>999</v>
          </cell>
        </row>
        <row r="22">
          <cell r="A22">
            <v>16</v>
          </cell>
          <cell r="K22">
            <v>0</v>
          </cell>
          <cell r="L22" t="str">
            <v>ZZZ9</v>
          </cell>
          <cell r="M22">
            <v>999</v>
          </cell>
          <cell r="N22">
            <v>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zpored (10)"/>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9)"/>
      <sheetName val="razpored (4)"/>
      <sheetName val="List1"/>
      <sheetName val="ocena glavnega sodnika"/>
      <sheetName val="sodniški zapisnik1"/>
      <sheetName val="sodniški zapisnik2"/>
      <sheetName val="zdravniško potrdil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27">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3"/>
  <sheetViews>
    <sheetView zoomScalePageLayoutView="0" workbookViewId="0" topLeftCell="A37">
      <selection activeCell="J45" sqref="J45"/>
    </sheetView>
  </sheetViews>
  <sheetFormatPr defaultColWidth="9.140625" defaultRowHeight="12.75"/>
  <cols>
    <col min="1" max="1" width="12.28125" style="0" bestFit="1" customWidth="1"/>
    <col min="2" max="2" width="14.7109375" style="0" bestFit="1" customWidth="1"/>
    <col min="3" max="3" width="11.00390625" style="0" bestFit="1" customWidth="1"/>
    <col min="4" max="4" width="9.421875" style="0" bestFit="1" customWidth="1"/>
    <col min="5" max="5" width="4.140625" style="254" bestFit="1" customWidth="1"/>
    <col min="6" max="6" width="10.28125" style="254" bestFit="1" customWidth="1"/>
  </cols>
  <sheetData>
    <row r="1" spans="1:6" ht="15.75" thickBot="1">
      <c r="A1" s="233" t="s">
        <v>217</v>
      </c>
      <c r="B1" s="234" t="s">
        <v>218</v>
      </c>
      <c r="C1" s="234" t="s">
        <v>219</v>
      </c>
      <c r="D1" s="234" t="s">
        <v>220</v>
      </c>
      <c r="E1" s="235" t="s">
        <v>221</v>
      </c>
      <c r="F1" s="236" t="s">
        <v>222</v>
      </c>
    </row>
    <row r="2" spans="1:6" ht="13.5" thickBot="1">
      <c r="A2" s="237" t="s">
        <v>223</v>
      </c>
      <c r="B2" s="238" t="s">
        <v>224</v>
      </c>
      <c r="C2" s="238" t="s">
        <v>225</v>
      </c>
      <c r="D2" s="238" t="s">
        <v>226</v>
      </c>
      <c r="E2" s="239" t="s">
        <v>227</v>
      </c>
      <c r="F2" s="240" t="s">
        <v>228</v>
      </c>
    </row>
    <row r="3" spans="1:6" ht="13.5" thickBot="1">
      <c r="A3" s="256">
        <v>28498</v>
      </c>
      <c r="B3" s="255" t="s">
        <v>311</v>
      </c>
      <c r="C3" s="255" t="s">
        <v>312</v>
      </c>
      <c r="D3" s="238" t="s">
        <v>226</v>
      </c>
      <c r="E3" s="239" t="s">
        <v>227</v>
      </c>
      <c r="F3" s="240" t="s">
        <v>228</v>
      </c>
    </row>
    <row r="4" spans="1:6" ht="12.75">
      <c r="A4" s="256">
        <v>29157</v>
      </c>
      <c r="B4" s="255" t="s">
        <v>313</v>
      </c>
      <c r="C4" s="255" t="s">
        <v>314</v>
      </c>
      <c r="D4" s="238" t="s">
        <v>226</v>
      </c>
      <c r="E4" s="239" t="s">
        <v>227</v>
      </c>
      <c r="F4" s="240" t="s">
        <v>228</v>
      </c>
    </row>
    <row r="5" spans="1:6" ht="12.75">
      <c r="A5" s="241" t="s">
        <v>229</v>
      </c>
      <c r="B5" s="242" t="s">
        <v>230</v>
      </c>
      <c r="C5" s="242" t="s">
        <v>231</v>
      </c>
      <c r="D5" s="242" t="s">
        <v>226</v>
      </c>
      <c r="E5" s="243" t="s">
        <v>227</v>
      </c>
      <c r="F5" s="244" t="s">
        <v>228</v>
      </c>
    </row>
    <row r="6" spans="1:6" ht="5.25" customHeight="1">
      <c r="A6" s="245"/>
      <c r="B6" s="246"/>
      <c r="C6" s="246"/>
      <c r="D6" s="246"/>
      <c r="E6" s="247"/>
      <c r="F6" s="248"/>
    </row>
    <row r="7" spans="1:6" ht="12.75">
      <c r="A7" s="241" t="s">
        <v>232</v>
      </c>
      <c r="B7" s="242" t="s">
        <v>233</v>
      </c>
      <c r="C7" s="242" t="s">
        <v>234</v>
      </c>
      <c r="D7" s="242" t="s">
        <v>226</v>
      </c>
      <c r="E7" s="243" t="s">
        <v>227</v>
      </c>
      <c r="F7" s="258" t="s">
        <v>256</v>
      </c>
    </row>
    <row r="8" spans="1:6" ht="12.75">
      <c r="A8" s="259">
        <v>21384</v>
      </c>
      <c r="B8" s="257" t="s">
        <v>315</v>
      </c>
      <c r="C8" s="257" t="s">
        <v>316</v>
      </c>
      <c r="D8" s="242" t="s">
        <v>226</v>
      </c>
      <c r="E8" s="243" t="s">
        <v>227</v>
      </c>
      <c r="F8" s="258" t="s">
        <v>256</v>
      </c>
    </row>
    <row r="9" spans="1:6" ht="12.75">
      <c r="A9" s="259">
        <v>24772</v>
      </c>
      <c r="B9" s="257" t="s">
        <v>317</v>
      </c>
      <c r="C9" s="257" t="s">
        <v>318</v>
      </c>
      <c r="D9" s="242" t="s">
        <v>226</v>
      </c>
      <c r="E9" s="243" t="s">
        <v>227</v>
      </c>
      <c r="F9" s="258" t="s">
        <v>256</v>
      </c>
    </row>
    <row r="10" spans="1:6" ht="5.25" customHeight="1">
      <c r="A10" s="245"/>
      <c r="B10" s="246"/>
      <c r="C10" s="246"/>
      <c r="D10" s="246"/>
      <c r="E10" s="247"/>
      <c r="F10" s="248"/>
    </row>
    <row r="11" spans="1:6" ht="5.25" customHeight="1">
      <c r="A11" s="245"/>
      <c r="B11" s="246"/>
      <c r="C11" s="246"/>
      <c r="D11" s="246"/>
      <c r="E11" s="247"/>
      <c r="F11" s="248"/>
    </row>
    <row r="12" spans="1:6" ht="12.75">
      <c r="A12" s="259">
        <v>28751</v>
      </c>
      <c r="B12" s="257" t="s">
        <v>319</v>
      </c>
      <c r="C12" s="257" t="s">
        <v>320</v>
      </c>
      <c r="D12" s="242" t="s">
        <v>226</v>
      </c>
      <c r="E12" s="243" t="s">
        <v>240</v>
      </c>
      <c r="F12" s="244" t="s">
        <v>228</v>
      </c>
    </row>
    <row r="13" spans="1:6" ht="12.75">
      <c r="A13" s="241" t="s">
        <v>241</v>
      </c>
      <c r="B13" s="242" t="s">
        <v>242</v>
      </c>
      <c r="C13" s="242" t="s">
        <v>243</v>
      </c>
      <c r="D13" s="242" t="s">
        <v>226</v>
      </c>
      <c r="E13" s="243" t="s">
        <v>240</v>
      </c>
      <c r="F13" s="244" t="s">
        <v>228</v>
      </c>
    </row>
    <row r="14" spans="1:6" ht="12.75">
      <c r="A14" s="259">
        <v>27984</v>
      </c>
      <c r="B14" s="257" t="s">
        <v>321</v>
      </c>
      <c r="C14" s="257" t="s">
        <v>322</v>
      </c>
      <c r="D14" s="242" t="s">
        <v>226</v>
      </c>
      <c r="E14" s="243" t="s">
        <v>240</v>
      </c>
      <c r="F14" s="244" t="s">
        <v>228</v>
      </c>
    </row>
    <row r="15" spans="1:6" ht="12.75">
      <c r="A15" s="260">
        <v>29059</v>
      </c>
      <c r="B15" s="257" t="s">
        <v>328</v>
      </c>
      <c r="C15" s="257" t="s">
        <v>329</v>
      </c>
      <c r="D15" s="242" t="s">
        <v>226</v>
      </c>
      <c r="E15" s="243" t="s">
        <v>240</v>
      </c>
      <c r="F15" s="244" t="s">
        <v>228</v>
      </c>
    </row>
    <row r="16" spans="1:6" ht="12.75">
      <c r="A16" s="249" t="s">
        <v>325</v>
      </c>
      <c r="B16" s="257" t="s">
        <v>323</v>
      </c>
      <c r="C16" s="257" t="s">
        <v>324</v>
      </c>
      <c r="D16" s="242" t="s">
        <v>226</v>
      </c>
      <c r="E16" s="243" t="s">
        <v>240</v>
      </c>
      <c r="F16" s="244" t="s">
        <v>228</v>
      </c>
    </row>
    <row r="17" spans="1:6" ht="12.75">
      <c r="A17" s="249" t="s">
        <v>237</v>
      </c>
      <c r="B17" s="257" t="s">
        <v>238</v>
      </c>
      <c r="C17" s="257" t="s">
        <v>239</v>
      </c>
      <c r="D17" s="242" t="s">
        <v>226</v>
      </c>
      <c r="E17" s="243" t="s">
        <v>240</v>
      </c>
      <c r="F17" s="244" t="s">
        <v>228</v>
      </c>
    </row>
    <row r="18" spans="1:6" ht="12.75">
      <c r="A18" s="259">
        <v>27467</v>
      </c>
      <c r="B18" s="257" t="s">
        <v>330</v>
      </c>
      <c r="C18" s="257" t="s">
        <v>243</v>
      </c>
      <c r="D18" s="242" t="s">
        <v>226</v>
      </c>
      <c r="E18" s="243" t="s">
        <v>240</v>
      </c>
      <c r="F18" s="244" t="s">
        <v>228</v>
      </c>
    </row>
    <row r="19" spans="1:6" ht="12.75">
      <c r="A19" s="259">
        <v>27515</v>
      </c>
      <c r="B19" s="257" t="s">
        <v>326</v>
      </c>
      <c r="C19" s="257" t="s">
        <v>327</v>
      </c>
      <c r="D19" s="242" t="s">
        <v>226</v>
      </c>
      <c r="E19" s="243" t="s">
        <v>240</v>
      </c>
      <c r="F19" s="244" t="s">
        <v>228</v>
      </c>
    </row>
    <row r="20" spans="1:6" ht="12.75">
      <c r="A20" s="249" t="s">
        <v>246</v>
      </c>
      <c r="B20" s="242" t="s">
        <v>247</v>
      </c>
      <c r="C20" s="242" t="s">
        <v>248</v>
      </c>
      <c r="D20" s="242" t="s">
        <v>226</v>
      </c>
      <c r="E20" s="243" t="s">
        <v>240</v>
      </c>
      <c r="F20" s="244" t="s">
        <v>228</v>
      </c>
    </row>
    <row r="21" spans="1:6" ht="5.25" customHeight="1">
      <c r="A21" s="245"/>
      <c r="B21" s="246"/>
      <c r="C21" s="246"/>
      <c r="D21" s="246"/>
      <c r="E21" s="247"/>
      <c r="F21" s="248"/>
    </row>
    <row r="22" spans="1:6" ht="12.75">
      <c r="A22" s="260">
        <v>27117</v>
      </c>
      <c r="B22" s="257" t="s">
        <v>331</v>
      </c>
      <c r="C22" s="257" t="s">
        <v>243</v>
      </c>
      <c r="D22" s="242" t="s">
        <v>226</v>
      </c>
      <c r="E22" s="243" t="s">
        <v>240</v>
      </c>
      <c r="F22" s="244" t="s">
        <v>235</v>
      </c>
    </row>
    <row r="23" spans="1:6" ht="12.75">
      <c r="A23" s="249" t="s">
        <v>249</v>
      </c>
      <c r="B23" s="242" t="s">
        <v>250</v>
      </c>
      <c r="C23" s="242" t="s">
        <v>251</v>
      </c>
      <c r="D23" s="242" t="s">
        <v>226</v>
      </c>
      <c r="E23" s="243" t="s">
        <v>240</v>
      </c>
      <c r="F23" s="244" t="s">
        <v>235</v>
      </c>
    </row>
    <row r="24" spans="1:6" ht="12.75">
      <c r="A24" s="249" t="s">
        <v>244</v>
      </c>
      <c r="B24" s="242" t="s">
        <v>245</v>
      </c>
      <c r="C24" s="242" t="s">
        <v>243</v>
      </c>
      <c r="D24" s="242" t="s">
        <v>226</v>
      </c>
      <c r="E24" s="243" t="s">
        <v>240</v>
      </c>
      <c r="F24" s="244" t="s">
        <v>235</v>
      </c>
    </row>
    <row r="25" spans="1:6" ht="12.75">
      <c r="A25" s="260">
        <v>26456</v>
      </c>
      <c r="B25" s="257" t="s">
        <v>332</v>
      </c>
      <c r="C25" s="257" t="s">
        <v>333</v>
      </c>
      <c r="D25" s="242" t="s">
        <v>226</v>
      </c>
      <c r="E25" s="243" t="s">
        <v>240</v>
      </c>
      <c r="F25" s="244" t="s">
        <v>235</v>
      </c>
    </row>
    <row r="26" spans="1:6" ht="12.75">
      <c r="A26" s="260">
        <v>27270</v>
      </c>
      <c r="B26" s="257" t="s">
        <v>334</v>
      </c>
      <c r="C26" s="257" t="s">
        <v>252</v>
      </c>
      <c r="D26" s="242" t="s">
        <v>226</v>
      </c>
      <c r="E26" s="243" t="s">
        <v>240</v>
      </c>
      <c r="F26" s="244" t="s">
        <v>235</v>
      </c>
    </row>
    <row r="27" spans="1:6" ht="12.75">
      <c r="A27" s="260">
        <v>26796</v>
      </c>
      <c r="B27" s="257" t="s">
        <v>311</v>
      </c>
      <c r="C27" s="257" t="s">
        <v>335</v>
      </c>
      <c r="D27" s="242" t="s">
        <v>226</v>
      </c>
      <c r="E27" s="243" t="s">
        <v>240</v>
      </c>
      <c r="F27" s="244" t="s">
        <v>235</v>
      </c>
    </row>
    <row r="28" spans="1:6" ht="12.75">
      <c r="A28" s="260">
        <v>26481</v>
      </c>
      <c r="B28" s="257" t="s">
        <v>336</v>
      </c>
      <c r="C28" s="257" t="s">
        <v>337</v>
      </c>
      <c r="D28" s="242" t="s">
        <v>226</v>
      </c>
      <c r="E28" s="243" t="s">
        <v>240</v>
      </c>
      <c r="F28" s="244" t="s">
        <v>235</v>
      </c>
    </row>
    <row r="29" spans="1:6" ht="5.25" customHeight="1">
      <c r="A29" s="245"/>
      <c r="B29" s="246"/>
      <c r="C29" s="246"/>
      <c r="D29" s="246"/>
      <c r="E29" s="247"/>
      <c r="F29" s="248"/>
    </row>
    <row r="30" spans="1:6" ht="12.75">
      <c r="A30" s="260">
        <v>23921</v>
      </c>
      <c r="B30" s="257" t="s">
        <v>338</v>
      </c>
      <c r="C30" s="257" t="s">
        <v>339</v>
      </c>
      <c r="D30" s="242" t="s">
        <v>226</v>
      </c>
      <c r="E30" s="243" t="s">
        <v>240</v>
      </c>
      <c r="F30" s="244" t="s">
        <v>256</v>
      </c>
    </row>
    <row r="31" spans="1:6" ht="12.75">
      <c r="A31" s="249" t="s">
        <v>257</v>
      </c>
      <c r="B31" s="242" t="s">
        <v>258</v>
      </c>
      <c r="C31" s="242" t="s">
        <v>259</v>
      </c>
      <c r="D31" s="242" t="s">
        <v>226</v>
      </c>
      <c r="E31" s="243" t="s">
        <v>240</v>
      </c>
      <c r="F31" s="244" t="s">
        <v>256</v>
      </c>
    </row>
    <row r="32" spans="1:6" ht="12.75">
      <c r="A32" s="249" t="s">
        <v>260</v>
      </c>
      <c r="B32" s="242" t="s">
        <v>261</v>
      </c>
      <c r="C32" s="242" t="s">
        <v>262</v>
      </c>
      <c r="D32" s="242" t="s">
        <v>226</v>
      </c>
      <c r="E32" s="243" t="s">
        <v>240</v>
      </c>
      <c r="F32" s="244" t="s">
        <v>256</v>
      </c>
    </row>
    <row r="33" spans="1:6" ht="12.75">
      <c r="A33" s="260">
        <v>25463</v>
      </c>
      <c r="B33" s="257" t="s">
        <v>340</v>
      </c>
      <c r="C33" s="257" t="s">
        <v>295</v>
      </c>
      <c r="D33" s="242" t="s">
        <v>226</v>
      </c>
      <c r="E33" s="243" t="s">
        <v>240</v>
      </c>
      <c r="F33" s="244" t="s">
        <v>256</v>
      </c>
    </row>
    <row r="34" spans="1:6" ht="12.75">
      <c r="A34" s="260">
        <v>24227</v>
      </c>
      <c r="B34" s="257" t="s">
        <v>341</v>
      </c>
      <c r="C34" s="257" t="s">
        <v>324</v>
      </c>
      <c r="D34" s="242" t="s">
        <v>226</v>
      </c>
      <c r="E34" s="243" t="s">
        <v>240</v>
      </c>
      <c r="F34" s="244" t="s">
        <v>256</v>
      </c>
    </row>
    <row r="35" spans="1:6" ht="12.75">
      <c r="A35" s="260">
        <v>23887</v>
      </c>
      <c r="B35" s="257" t="s">
        <v>342</v>
      </c>
      <c r="C35" s="257" t="s">
        <v>343</v>
      </c>
      <c r="D35" s="242" t="s">
        <v>226</v>
      </c>
      <c r="E35" s="243" t="s">
        <v>240</v>
      </c>
      <c r="F35" s="244" t="s">
        <v>256</v>
      </c>
    </row>
    <row r="36" spans="1:6" ht="12.75">
      <c r="A36" s="249" t="s">
        <v>260</v>
      </c>
      <c r="B36" s="257" t="s">
        <v>261</v>
      </c>
      <c r="C36" s="257" t="s">
        <v>324</v>
      </c>
      <c r="D36" s="242" t="s">
        <v>226</v>
      </c>
      <c r="E36" s="243" t="s">
        <v>240</v>
      </c>
      <c r="F36" s="244" t="s">
        <v>256</v>
      </c>
    </row>
    <row r="37" spans="1:6" ht="12.75">
      <c r="A37" s="260">
        <v>25479</v>
      </c>
      <c r="B37" s="257" t="s">
        <v>344</v>
      </c>
      <c r="C37" s="257" t="s">
        <v>345</v>
      </c>
      <c r="D37" s="242" t="s">
        <v>226</v>
      </c>
      <c r="E37" s="243" t="s">
        <v>240</v>
      </c>
      <c r="F37" s="244" t="s">
        <v>256</v>
      </c>
    </row>
    <row r="38" spans="1:6" ht="12.75">
      <c r="A38" s="249"/>
      <c r="B38" s="257" t="s">
        <v>346</v>
      </c>
      <c r="C38" s="257" t="s">
        <v>347</v>
      </c>
      <c r="D38" s="242" t="s">
        <v>226</v>
      </c>
      <c r="E38" s="243" t="s">
        <v>240</v>
      </c>
      <c r="F38" s="244" t="s">
        <v>256</v>
      </c>
    </row>
    <row r="39" spans="1:6" ht="5.25" customHeight="1">
      <c r="A39" s="245"/>
      <c r="B39" s="246"/>
      <c r="C39" s="246"/>
      <c r="D39" s="246"/>
      <c r="E39" s="247"/>
      <c r="F39" s="248"/>
    </row>
    <row r="40" spans="1:6" ht="12.75">
      <c r="A40" s="249" t="s">
        <v>350</v>
      </c>
      <c r="B40" s="257" t="s">
        <v>348</v>
      </c>
      <c r="C40" s="257" t="s">
        <v>349</v>
      </c>
      <c r="D40" s="242" t="s">
        <v>226</v>
      </c>
      <c r="E40" s="243" t="s">
        <v>240</v>
      </c>
      <c r="F40" s="244" t="s">
        <v>272</v>
      </c>
    </row>
    <row r="41" spans="1:6" ht="12.75">
      <c r="A41" s="249" t="s">
        <v>273</v>
      </c>
      <c r="B41" s="242" t="s">
        <v>274</v>
      </c>
      <c r="C41" s="242" t="s">
        <v>275</v>
      </c>
      <c r="D41" s="242" t="s">
        <v>226</v>
      </c>
      <c r="E41" s="243" t="s">
        <v>240</v>
      </c>
      <c r="F41" s="244" t="s">
        <v>272</v>
      </c>
    </row>
    <row r="42" spans="1:6" ht="12.75">
      <c r="A42" s="249" t="s">
        <v>276</v>
      </c>
      <c r="B42" s="242" t="s">
        <v>277</v>
      </c>
      <c r="C42" s="242" t="s">
        <v>278</v>
      </c>
      <c r="D42" s="242" t="s">
        <v>226</v>
      </c>
      <c r="E42" s="243" t="s">
        <v>240</v>
      </c>
      <c r="F42" s="244" t="s">
        <v>272</v>
      </c>
    </row>
    <row r="43" spans="1:7" ht="12.75">
      <c r="A43" s="249" t="s">
        <v>279</v>
      </c>
      <c r="B43" s="242" t="s">
        <v>269</v>
      </c>
      <c r="C43" s="242" t="s">
        <v>280</v>
      </c>
      <c r="D43" s="242" t="s">
        <v>226</v>
      </c>
      <c r="E43" s="243" t="s">
        <v>240</v>
      </c>
      <c r="F43" s="244" t="s">
        <v>272</v>
      </c>
      <c r="G43" s="282">
        <v>22183</v>
      </c>
    </row>
    <row r="44" spans="1:6" ht="12.75">
      <c r="A44" s="249" t="s">
        <v>253</v>
      </c>
      <c r="B44" s="242" t="s">
        <v>254</v>
      </c>
      <c r="C44" s="242" t="s">
        <v>255</v>
      </c>
      <c r="D44" s="242" t="s">
        <v>226</v>
      </c>
      <c r="E44" s="243" t="s">
        <v>240</v>
      </c>
      <c r="F44" s="258" t="s">
        <v>272</v>
      </c>
    </row>
    <row r="45" spans="1:6" ht="12.75">
      <c r="A45" s="249" t="s">
        <v>263</v>
      </c>
      <c r="B45" s="242" t="s">
        <v>264</v>
      </c>
      <c r="C45" s="242" t="s">
        <v>265</v>
      </c>
      <c r="D45" s="242" t="s">
        <v>226</v>
      </c>
      <c r="E45" s="243" t="s">
        <v>240</v>
      </c>
      <c r="F45" s="258" t="s">
        <v>272</v>
      </c>
    </row>
    <row r="46" spans="1:6" ht="12.75">
      <c r="A46" s="249"/>
      <c r="B46" s="257" t="s">
        <v>355</v>
      </c>
      <c r="C46" s="257" t="s">
        <v>356</v>
      </c>
      <c r="D46" s="242" t="s">
        <v>226</v>
      </c>
      <c r="E46" s="243" t="s">
        <v>240</v>
      </c>
      <c r="F46" s="258" t="s">
        <v>272</v>
      </c>
    </row>
    <row r="47" spans="1:6" ht="12.75">
      <c r="A47" s="249" t="s">
        <v>359</v>
      </c>
      <c r="B47" s="257" t="s">
        <v>357</v>
      </c>
      <c r="C47" s="257" t="s">
        <v>358</v>
      </c>
      <c r="D47" s="242" t="s">
        <v>226</v>
      </c>
      <c r="E47" s="243" t="s">
        <v>240</v>
      </c>
      <c r="F47" s="258" t="s">
        <v>272</v>
      </c>
    </row>
    <row r="48" spans="1:6" ht="12.75">
      <c r="A48" s="260">
        <v>22479</v>
      </c>
      <c r="B48" s="257" t="s">
        <v>360</v>
      </c>
      <c r="C48" s="257" t="s">
        <v>361</v>
      </c>
      <c r="D48" s="242" t="s">
        <v>226</v>
      </c>
      <c r="E48" s="243" t="s">
        <v>240</v>
      </c>
      <c r="F48" s="258" t="s">
        <v>272</v>
      </c>
    </row>
    <row r="49" spans="1:6" ht="12.75">
      <c r="A49" s="260">
        <v>21927</v>
      </c>
      <c r="B49" s="257" t="s">
        <v>362</v>
      </c>
      <c r="C49" s="257" t="s">
        <v>291</v>
      </c>
      <c r="D49" s="242" t="s">
        <v>226</v>
      </c>
      <c r="E49" s="243" t="s">
        <v>240</v>
      </c>
      <c r="F49" s="258" t="s">
        <v>272</v>
      </c>
    </row>
    <row r="50" spans="1:6" ht="12.75">
      <c r="A50" s="260">
        <v>22344</v>
      </c>
      <c r="B50" s="257" t="s">
        <v>351</v>
      </c>
      <c r="C50" s="257" t="s">
        <v>352</v>
      </c>
      <c r="D50" s="242" t="s">
        <v>226</v>
      </c>
      <c r="E50" s="243" t="s">
        <v>240</v>
      </c>
      <c r="F50" s="258" t="s">
        <v>272</v>
      </c>
    </row>
    <row r="51" spans="1:6" ht="12.75">
      <c r="A51" s="249" t="s">
        <v>266</v>
      </c>
      <c r="B51" s="242" t="s">
        <v>267</v>
      </c>
      <c r="C51" s="242" t="s">
        <v>268</v>
      </c>
      <c r="D51" s="242" t="s">
        <v>226</v>
      </c>
      <c r="E51" s="243" t="s">
        <v>240</v>
      </c>
      <c r="F51" s="258" t="s">
        <v>272</v>
      </c>
    </row>
    <row r="52" spans="1:6" ht="12.75">
      <c r="A52" s="260">
        <v>22460</v>
      </c>
      <c r="B52" s="257" t="s">
        <v>364</v>
      </c>
      <c r="C52" s="257" t="s">
        <v>365</v>
      </c>
      <c r="D52" s="242" t="s">
        <v>226</v>
      </c>
      <c r="E52" s="243" t="s">
        <v>240</v>
      </c>
      <c r="F52" s="258" t="s">
        <v>272</v>
      </c>
    </row>
    <row r="53" spans="1:6" ht="12.75">
      <c r="A53" s="249"/>
      <c r="B53" s="257" t="s">
        <v>363</v>
      </c>
      <c r="C53" s="257" t="s">
        <v>356</v>
      </c>
      <c r="D53" s="242" t="s">
        <v>226</v>
      </c>
      <c r="E53" s="243" t="s">
        <v>240</v>
      </c>
      <c r="F53" s="258" t="s">
        <v>272</v>
      </c>
    </row>
    <row r="54" spans="1:6" ht="12.75">
      <c r="A54" s="260">
        <v>23222</v>
      </c>
      <c r="B54" s="257" t="s">
        <v>366</v>
      </c>
      <c r="C54" s="257" t="s">
        <v>367</v>
      </c>
      <c r="D54" s="242" t="s">
        <v>226</v>
      </c>
      <c r="E54" s="243" t="s">
        <v>240</v>
      </c>
      <c r="F54" s="258" t="s">
        <v>272</v>
      </c>
    </row>
    <row r="55" spans="1:6" ht="12.75">
      <c r="A55" s="260">
        <v>23180</v>
      </c>
      <c r="B55" s="257" t="s">
        <v>353</v>
      </c>
      <c r="C55" s="257" t="s">
        <v>354</v>
      </c>
      <c r="D55" s="242" t="s">
        <v>226</v>
      </c>
      <c r="E55" s="243" t="s">
        <v>240</v>
      </c>
      <c r="F55" s="244" t="s">
        <v>272</v>
      </c>
    </row>
    <row r="56" spans="1:6" ht="5.25" customHeight="1">
      <c r="A56" s="245"/>
      <c r="B56" s="246"/>
      <c r="C56" s="246"/>
      <c r="D56" s="246"/>
      <c r="E56" s="247"/>
      <c r="F56" s="248"/>
    </row>
    <row r="57" spans="1:6" ht="12.75">
      <c r="A57" s="260">
        <v>21622</v>
      </c>
      <c r="B57" s="257" t="s">
        <v>370</v>
      </c>
      <c r="C57" s="257" t="s">
        <v>371</v>
      </c>
      <c r="D57" s="242" t="s">
        <v>226</v>
      </c>
      <c r="E57" s="243" t="s">
        <v>240</v>
      </c>
      <c r="F57" s="244" t="s">
        <v>236</v>
      </c>
    </row>
    <row r="58" spans="1:6" ht="12.75">
      <c r="A58" s="260">
        <v>21427</v>
      </c>
      <c r="B58" s="257" t="s">
        <v>372</v>
      </c>
      <c r="C58" s="257" t="s">
        <v>373</v>
      </c>
      <c r="D58" s="242" t="s">
        <v>226</v>
      </c>
      <c r="E58" s="243" t="s">
        <v>240</v>
      </c>
      <c r="F58" s="244" t="s">
        <v>236</v>
      </c>
    </row>
    <row r="59" spans="1:6" ht="12.75">
      <c r="A59" s="260">
        <v>20213</v>
      </c>
      <c r="B59" s="257" t="s">
        <v>374</v>
      </c>
      <c r="C59" s="257" t="s">
        <v>375</v>
      </c>
      <c r="D59" s="242" t="s">
        <v>226</v>
      </c>
      <c r="E59" s="243" t="s">
        <v>240</v>
      </c>
      <c r="F59" s="244" t="s">
        <v>236</v>
      </c>
    </row>
    <row r="60" spans="1:6" ht="12.75">
      <c r="A60" s="249" t="s">
        <v>286</v>
      </c>
      <c r="B60" s="242" t="s">
        <v>287</v>
      </c>
      <c r="C60" s="242" t="s">
        <v>288</v>
      </c>
      <c r="D60" s="242" t="s">
        <v>226</v>
      </c>
      <c r="E60" s="243" t="s">
        <v>240</v>
      </c>
      <c r="F60" s="244" t="s">
        <v>236</v>
      </c>
    </row>
    <row r="61" spans="1:6" ht="12.75">
      <c r="A61" s="249" t="s">
        <v>270</v>
      </c>
      <c r="B61" s="242" t="s">
        <v>271</v>
      </c>
      <c r="C61" s="242" t="s">
        <v>262</v>
      </c>
      <c r="D61" s="242" t="s">
        <v>226</v>
      </c>
      <c r="E61" s="243" t="s">
        <v>240</v>
      </c>
      <c r="F61" s="244" t="s">
        <v>236</v>
      </c>
    </row>
    <row r="62" spans="1:6" ht="12.75">
      <c r="A62" s="260">
        <v>21192</v>
      </c>
      <c r="B62" s="257" t="s">
        <v>368</v>
      </c>
      <c r="C62" s="257" t="s">
        <v>369</v>
      </c>
      <c r="D62" s="242" t="s">
        <v>226</v>
      </c>
      <c r="E62" s="243" t="s">
        <v>240</v>
      </c>
      <c r="F62" s="244" t="s">
        <v>236</v>
      </c>
    </row>
    <row r="63" spans="1:6" ht="5.25" customHeight="1">
      <c r="A63" s="245"/>
      <c r="B63" s="246"/>
      <c r="C63" s="246"/>
      <c r="D63" s="246"/>
      <c r="E63" s="247"/>
      <c r="F63" s="248"/>
    </row>
    <row r="64" spans="1:6" ht="12.75">
      <c r="A64" s="249" t="s">
        <v>289</v>
      </c>
      <c r="B64" s="242" t="s">
        <v>290</v>
      </c>
      <c r="C64" s="242" t="s">
        <v>291</v>
      </c>
      <c r="D64" s="242" t="s">
        <v>226</v>
      </c>
      <c r="E64" s="243" t="s">
        <v>240</v>
      </c>
      <c r="F64" s="244" t="s">
        <v>292</v>
      </c>
    </row>
    <row r="65" spans="1:6" ht="12.75">
      <c r="A65" s="249" t="s">
        <v>284</v>
      </c>
      <c r="B65" s="242" t="s">
        <v>285</v>
      </c>
      <c r="C65" s="242" t="s">
        <v>265</v>
      </c>
      <c r="D65" s="242" t="s">
        <v>226</v>
      </c>
      <c r="E65" s="243" t="s">
        <v>240</v>
      </c>
      <c r="F65" s="244" t="s">
        <v>292</v>
      </c>
    </row>
    <row r="66" spans="1:6" ht="12.75">
      <c r="A66" s="249" t="s">
        <v>281</v>
      </c>
      <c r="B66" s="242" t="s">
        <v>282</v>
      </c>
      <c r="C66" s="242" t="s">
        <v>283</v>
      </c>
      <c r="D66" s="242" t="s">
        <v>226</v>
      </c>
      <c r="E66" s="243" t="s">
        <v>240</v>
      </c>
      <c r="F66" s="244" t="s">
        <v>292</v>
      </c>
    </row>
    <row r="67" spans="1:6" ht="12.75">
      <c r="A67" s="249"/>
      <c r="B67" s="257" t="s">
        <v>376</v>
      </c>
      <c r="C67" s="257" t="s">
        <v>377</v>
      </c>
      <c r="D67" s="242" t="s">
        <v>226</v>
      </c>
      <c r="E67" s="243" t="s">
        <v>240</v>
      </c>
      <c r="F67" s="244" t="s">
        <v>292</v>
      </c>
    </row>
    <row r="68" spans="1:6" ht="12.75">
      <c r="A68" s="260">
        <v>19464</v>
      </c>
      <c r="B68" s="257" t="s">
        <v>378</v>
      </c>
      <c r="C68" s="257" t="s">
        <v>299</v>
      </c>
      <c r="D68" s="242" t="s">
        <v>226</v>
      </c>
      <c r="E68" s="243" t="s">
        <v>240</v>
      </c>
      <c r="F68" s="244" t="s">
        <v>292</v>
      </c>
    </row>
    <row r="69" spans="1:6" ht="12.75">
      <c r="A69" s="260">
        <v>19333</v>
      </c>
      <c r="B69" s="257" t="s">
        <v>379</v>
      </c>
      <c r="C69" s="257" t="s">
        <v>361</v>
      </c>
      <c r="D69" s="242" t="s">
        <v>226</v>
      </c>
      <c r="E69" s="243" t="s">
        <v>240</v>
      </c>
      <c r="F69" s="244" t="s">
        <v>292</v>
      </c>
    </row>
    <row r="70" spans="1:6" ht="12.75">
      <c r="A70" s="260"/>
      <c r="B70" s="257" t="s">
        <v>380</v>
      </c>
      <c r="C70" s="257" t="s">
        <v>299</v>
      </c>
      <c r="D70" s="242" t="s">
        <v>226</v>
      </c>
      <c r="E70" s="243" t="s">
        <v>240</v>
      </c>
      <c r="F70" s="244" t="s">
        <v>292</v>
      </c>
    </row>
    <row r="71" spans="1:6" ht="12.75">
      <c r="A71" s="249" t="s">
        <v>293</v>
      </c>
      <c r="B71" s="242" t="s">
        <v>294</v>
      </c>
      <c r="C71" s="242" t="s">
        <v>295</v>
      </c>
      <c r="D71" s="242" t="s">
        <v>226</v>
      </c>
      <c r="E71" s="243" t="s">
        <v>240</v>
      </c>
      <c r="F71" s="244" t="s">
        <v>292</v>
      </c>
    </row>
    <row r="72" spans="1:6" ht="5.25" customHeight="1">
      <c r="A72" s="245"/>
      <c r="B72" s="246"/>
      <c r="C72" s="246"/>
      <c r="D72" s="246"/>
      <c r="E72" s="247"/>
      <c r="F72" s="248"/>
    </row>
    <row r="73" spans="1:6" ht="12.75">
      <c r="A73" s="260">
        <v>17238</v>
      </c>
      <c r="B73" s="257" t="s">
        <v>381</v>
      </c>
      <c r="C73" s="257" t="s">
        <v>382</v>
      </c>
      <c r="D73" s="242" t="s">
        <v>226</v>
      </c>
      <c r="E73" s="243" t="s">
        <v>240</v>
      </c>
      <c r="F73" s="244" t="s">
        <v>296</v>
      </c>
    </row>
    <row r="74" spans="1:6" ht="12.75">
      <c r="A74" s="260">
        <v>17824</v>
      </c>
      <c r="B74" s="257" t="s">
        <v>383</v>
      </c>
      <c r="C74" s="257" t="s">
        <v>384</v>
      </c>
      <c r="D74" s="242" t="s">
        <v>226</v>
      </c>
      <c r="E74" s="243" t="s">
        <v>240</v>
      </c>
      <c r="F74" s="244" t="s">
        <v>296</v>
      </c>
    </row>
    <row r="75" spans="1:6" ht="12.75">
      <c r="A75" s="260">
        <v>17525</v>
      </c>
      <c r="B75" s="257" t="s">
        <v>385</v>
      </c>
      <c r="C75" s="257" t="s">
        <v>386</v>
      </c>
      <c r="D75" s="242" t="s">
        <v>226</v>
      </c>
      <c r="E75" s="243" t="s">
        <v>240</v>
      </c>
      <c r="F75" s="244" t="s">
        <v>296</v>
      </c>
    </row>
    <row r="76" spans="1:6" ht="12.75">
      <c r="A76" s="260">
        <v>17140</v>
      </c>
      <c r="B76" s="257" t="s">
        <v>387</v>
      </c>
      <c r="C76" s="257" t="s">
        <v>356</v>
      </c>
      <c r="D76" s="242" t="s">
        <v>226</v>
      </c>
      <c r="E76" s="243" t="s">
        <v>240</v>
      </c>
      <c r="F76" s="244" t="s">
        <v>296</v>
      </c>
    </row>
    <row r="77" spans="1:6" ht="12.75">
      <c r="A77" s="260">
        <v>18194</v>
      </c>
      <c r="B77" s="257" t="s">
        <v>388</v>
      </c>
      <c r="C77" s="257" t="s">
        <v>389</v>
      </c>
      <c r="D77" s="242" t="s">
        <v>226</v>
      </c>
      <c r="E77" s="243" t="s">
        <v>240</v>
      </c>
      <c r="F77" s="244" t="s">
        <v>296</v>
      </c>
    </row>
    <row r="78" spans="1:6" ht="12.75">
      <c r="A78" s="249" t="s">
        <v>300</v>
      </c>
      <c r="B78" s="242" t="s">
        <v>301</v>
      </c>
      <c r="C78" s="242" t="s">
        <v>302</v>
      </c>
      <c r="D78" s="242" t="s">
        <v>226</v>
      </c>
      <c r="E78" s="243" t="s">
        <v>240</v>
      </c>
      <c r="F78" s="244" t="s">
        <v>296</v>
      </c>
    </row>
    <row r="79" spans="1:6" ht="5.25" customHeight="1">
      <c r="A79" s="245"/>
      <c r="B79" s="246"/>
      <c r="C79" s="246"/>
      <c r="D79" s="246"/>
      <c r="E79" s="247"/>
      <c r="F79" s="248"/>
    </row>
    <row r="80" spans="1:6" ht="12.75">
      <c r="A80" s="249" t="s">
        <v>303</v>
      </c>
      <c r="B80" s="242" t="s">
        <v>304</v>
      </c>
      <c r="C80" s="242" t="s">
        <v>305</v>
      </c>
      <c r="D80" s="242" t="s">
        <v>226</v>
      </c>
      <c r="E80" s="243" t="s">
        <v>240</v>
      </c>
      <c r="F80" s="244" t="s">
        <v>306</v>
      </c>
    </row>
    <row r="81" spans="1:6" ht="12.75">
      <c r="A81" s="249" t="s">
        <v>297</v>
      </c>
      <c r="B81" s="242" t="s">
        <v>298</v>
      </c>
      <c r="C81" s="242" t="s">
        <v>299</v>
      </c>
      <c r="D81" s="242" t="s">
        <v>226</v>
      </c>
      <c r="E81" s="243" t="s">
        <v>240</v>
      </c>
      <c r="F81" s="244" t="s">
        <v>306</v>
      </c>
    </row>
    <row r="82" spans="1:6" ht="12.75">
      <c r="A82" s="262">
        <v>16284</v>
      </c>
      <c r="B82" s="261" t="s">
        <v>390</v>
      </c>
      <c r="C82" s="261" t="s">
        <v>299</v>
      </c>
      <c r="D82" s="242" t="s">
        <v>226</v>
      </c>
      <c r="E82" s="243" t="s">
        <v>240</v>
      </c>
      <c r="F82" s="244" t="s">
        <v>306</v>
      </c>
    </row>
    <row r="83" spans="1:6" ht="13.5" thickBot="1">
      <c r="A83" s="250" t="s">
        <v>307</v>
      </c>
      <c r="B83" s="251" t="s">
        <v>308</v>
      </c>
      <c r="C83" s="251" t="s">
        <v>309</v>
      </c>
      <c r="D83" s="251" t="s">
        <v>226</v>
      </c>
      <c r="E83" s="252" t="s">
        <v>240</v>
      </c>
      <c r="F83" s="253" t="s">
        <v>306</v>
      </c>
    </row>
  </sheetData>
  <sheetProtection/>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7">
      <selection activeCell="S18" sqref="S1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1"/>
      <c r="I1" s="3" t="s">
        <v>21</v>
      </c>
      <c r="J1" s="147" t="s">
        <v>152</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v>1</v>
      </c>
      <c r="C7" s="150" t="s">
        <v>19</v>
      </c>
      <c r="D7" s="60">
        <v>1</v>
      </c>
      <c r="E7" s="42"/>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142</v>
      </c>
      <c r="K8" s="58"/>
      <c r="L8" s="44"/>
      <c r="M8" s="44"/>
      <c r="N8" s="45"/>
      <c r="O8" s="46"/>
      <c r="P8" s="47"/>
      <c r="Q8" s="48"/>
      <c r="R8" s="49"/>
      <c r="T8" s="59" t="e">
        <f>#REF!</f>
        <v>#REF!</v>
      </c>
    </row>
    <row r="9" spans="1:20" s="50" customFormat="1" ht="9" customHeight="1">
      <c r="A9" s="52">
        <v>2</v>
      </c>
      <c r="B9" s="40"/>
      <c r="C9" s="150"/>
      <c r="D9" s="60"/>
      <c r="E9" s="61"/>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153" t="s">
        <v>169</v>
      </c>
      <c r="M10" s="67"/>
      <c r="N10" s="68"/>
      <c r="O10" s="68"/>
      <c r="P10" s="47"/>
      <c r="Q10" s="48"/>
      <c r="R10" s="49"/>
      <c r="T10" s="59" t="e">
        <f>#REF!</f>
        <v>#REF!</v>
      </c>
    </row>
    <row r="11" spans="1:20" s="50" customFormat="1" ht="9" customHeight="1">
      <c r="A11" s="52">
        <v>3</v>
      </c>
      <c r="B11" s="40"/>
      <c r="C11" s="150"/>
      <c r="D11" s="60">
        <v>10</v>
      </c>
      <c r="E11" s="61"/>
      <c r="F11" s="61"/>
      <c r="G11" s="61"/>
      <c r="H11" s="61"/>
      <c r="I11" s="43"/>
      <c r="J11" s="44"/>
      <c r="K11" s="69"/>
      <c r="L11" s="44"/>
      <c r="M11" s="70"/>
      <c r="N11" s="68"/>
      <c r="O11" s="68"/>
      <c r="P11" s="47"/>
      <c r="Q11" s="48"/>
      <c r="R11" s="49"/>
      <c r="T11" s="59" t="e">
        <f>#REF!</f>
        <v>#REF!</v>
      </c>
    </row>
    <row r="12" spans="1:20" s="50" customFormat="1" ht="9" customHeight="1">
      <c r="A12" s="52"/>
      <c r="B12" s="53"/>
      <c r="C12" s="53"/>
      <c r="D12" s="64"/>
      <c r="E12" s="44"/>
      <c r="F12" s="44"/>
      <c r="G12" s="55"/>
      <c r="H12" s="56"/>
      <c r="I12" s="57"/>
      <c r="J12" s="61" t="s">
        <v>57</v>
      </c>
      <c r="K12" s="71"/>
      <c r="L12" s="44"/>
      <c r="M12" s="70"/>
      <c r="N12" s="68"/>
      <c r="O12" s="68"/>
      <c r="P12" s="47"/>
      <c r="Q12" s="48"/>
      <c r="R12" s="49"/>
      <c r="T12" s="59" t="e">
        <f>#REF!</f>
        <v>#REF!</v>
      </c>
    </row>
    <row r="13" spans="1:20" s="50" customFormat="1" ht="9" customHeight="1">
      <c r="A13" s="52">
        <v>4</v>
      </c>
      <c r="B13" s="40"/>
      <c r="C13" s="150"/>
      <c r="D13" s="60">
        <v>8</v>
      </c>
      <c r="E13" s="61"/>
      <c r="F13" s="61"/>
      <c r="G13" s="61"/>
      <c r="H13" s="61"/>
      <c r="I13" s="72"/>
      <c r="J13" s="44"/>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153" t="s">
        <v>169</v>
      </c>
      <c r="O14" s="67"/>
      <c r="P14" s="47"/>
      <c r="Q14" s="48"/>
      <c r="R14" s="49"/>
      <c r="T14" s="59" t="e">
        <f>#REF!</f>
        <v>#REF!</v>
      </c>
    </row>
    <row r="15" spans="1:20" s="50" customFormat="1" ht="9" customHeight="1">
      <c r="A15" s="52">
        <v>5</v>
      </c>
      <c r="B15" s="40"/>
      <c r="C15" s="150"/>
      <c r="D15" s="60">
        <v>4</v>
      </c>
      <c r="E15" s="152"/>
      <c r="F15" s="152"/>
      <c r="G15" s="152"/>
      <c r="H15" s="61"/>
      <c r="I15" s="75"/>
      <c r="J15" s="44"/>
      <c r="K15" s="44"/>
      <c r="L15" s="44"/>
      <c r="M15" s="70"/>
      <c r="N15" s="44" t="s">
        <v>203</v>
      </c>
      <c r="O15" s="70"/>
      <c r="P15" s="47"/>
      <c r="Q15" s="48"/>
      <c r="R15" s="49"/>
      <c r="T15" s="59" t="e">
        <f>#REF!</f>
        <v>#REF!</v>
      </c>
    </row>
    <row r="16" spans="1:20" s="50" customFormat="1" ht="9" customHeight="1" thickBot="1">
      <c r="A16" s="52"/>
      <c r="B16" s="53"/>
      <c r="C16" s="53"/>
      <c r="D16" s="64"/>
      <c r="E16" s="44"/>
      <c r="F16" s="44"/>
      <c r="G16" s="55"/>
      <c r="H16" s="56"/>
      <c r="I16" s="57"/>
      <c r="J16" s="61" t="s">
        <v>57</v>
      </c>
      <c r="K16" s="58"/>
      <c r="L16" s="44"/>
      <c r="M16" s="70"/>
      <c r="N16" s="68"/>
      <c r="O16" s="70"/>
      <c r="P16" s="47"/>
      <c r="Q16" s="48"/>
      <c r="R16" s="49"/>
      <c r="T16" s="76" t="e">
        <f>#REF!</f>
        <v>#REF!</v>
      </c>
    </row>
    <row r="17" spans="1:18" s="50" customFormat="1" ht="9" customHeight="1">
      <c r="A17" s="52">
        <v>6</v>
      </c>
      <c r="B17" s="40"/>
      <c r="C17" s="150"/>
      <c r="D17" s="60"/>
      <c r="E17" s="61"/>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170</v>
      </c>
      <c r="M18" s="77"/>
      <c r="N18" s="68"/>
      <c r="O18" s="70"/>
      <c r="P18" s="47"/>
      <c r="Q18" s="48" t="s">
        <v>136</v>
      </c>
      <c r="R18" s="49"/>
    </row>
    <row r="19" spans="1:18" s="50" customFormat="1" ht="9" customHeight="1">
      <c r="A19" s="52">
        <v>7</v>
      </c>
      <c r="B19" s="40"/>
      <c r="C19" s="150"/>
      <c r="D19" s="60">
        <v>7</v>
      </c>
      <c r="E19" s="61"/>
      <c r="F19" s="61"/>
      <c r="G19" s="61"/>
      <c r="H19" s="61"/>
      <c r="I19" s="43"/>
      <c r="J19" s="44"/>
      <c r="K19" s="69"/>
      <c r="L19" s="44"/>
      <c r="M19" s="68"/>
      <c r="N19" s="68"/>
      <c r="O19" s="70"/>
      <c r="P19" s="47"/>
      <c r="Q19" s="48"/>
      <c r="R19" s="49"/>
    </row>
    <row r="20" spans="1:18" s="50" customFormat="1" ht="9" customHeight="1">
      <c r="A20" s="52"/>
      <c r="B20" s="53"/>
      <c r="C20" s="53"/>
      <c r="D20" s="64"/>
      <c r="E20" s="61"/>
      <c r="F20" s="44"/>
      <c r="G20" s="55"/>
      <c r="H20" s="56"/>
      <c r="I20" s="57"/>
      <c r="J20" s="61" t="s">
        <v>143</v>
      </c>
      <c r="K20" s="71"/>
      <c r="L20" s="44"/>
      <c r="M20" s="68"/>
      <c r="N20" s="68"/>
      <c r="O20" s="70"/>
      <c r="P20" s="47"/>
      <c r="Q20" s="48"/>
      <c r="R20" s="49"/>
    </row>
    <row r="21" spans="1:18" s="50" customFormat="1" ht="9" customHeight="1">
      <c r="A21" s="52">
        <v>8</v>
      </c>
      <c r="B21" s="40"/>
      <c r="C21" s="150"/>
      <c r="D21" s="60">
        <v>6</v>
      </c>
      <c r="E21" s="61"/>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153" t="s">
        <v>169</v>
      </c>
      <c r="Q22" s="67"/>
      <c r="R22" s="49"/>
    </row>
    <row r="23" spans="1:18" s="50" customFormat="1" ht="9" customHeight="1">
      <c r="A23" s="52">
        <v>9</v>
      </c>
      <c r="B23" s="40"/>
      <c r="C23" s="150"/>
      <c r="D23" s="60">
        <v>5</v>
      </c>
      <c r="E23" s="61"/>
      <c r="F23" s="61"/>
      <c r="G23" s="61"/>
      <c r="H23" s="61"/>
      <c r="I23" s="43"/>
      <c r="J23" s="44"/>
      <c r="K23" s="44"/>
      <c r="L23" s="44"/>
      <c r="M23" s="68"/>
      <c r="N23" s="44"/>
      <c r="O23" s="70"/>
      <c r="P23" s="44" t="s">
        <v>400</v>
      </c>
      <c r="Q23" s="68"/>
      <c r="R23" s="49"/>
    </row>
    <row r="24" spans="1:18" s="50" customFormat="1" ht="9" customHeight="1">
      <c r="A24" s="52"/>
      <c r="B24" s="53"/>
      <c r="C24" s="53"/>
      <c r="D24" s="64"/>
      <c r="E24" s="44"/>
      <c r="F24" s="44"/>
      <c r="G24" s="55"/>
      <c r="H24" s="56"/>
      <c r="I24" s="57"/>
      <c r="J24" s="61" t="s">
        <v>144</v>
      </c>
      <c r="K24" s="58"/>
      <c r="L24" s="44"/>
      <c r="M24" s="68"/>
      <c r="N24" s="68"/>
      <c r="O24" s="70"/>
      <c r="P24" s="47"/>
      <c r="Q24" s="48"/>
      <c r="R24" s="49"/>
    </row>
    <row r="25" spans="1:18" s="50" customFormat="1" ht="9" customHeight="1">
      <c r="A25" s="52">
        <v>10</v>
      </c>
      <c r="B25" s="40"/>
      <c r="C25" s="150"/>
      <c r="D25" s="60">
        <v>9</v>
      </c>
      <c r="E25" s="61"/>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58" t="s">
        <v>157</v>
      </c>
      <c r="M26" s="67"/>
      <c r="N26" s="68"/>
      <c r="O26" s="70"/>
      <c r="P26" s="47"/>
      <c r="Q26" s="48"/>
      <c r="R26" s="49"/>
    </row>
    <row r="27" spans="1:18" s="50" customFormat="1" ht="9" customHeight="1">
      <c r="A27" s="52">
        <v>11</v>
      </c>
      <c r="B27" s="40"/>
      <c r="C27" s="150"/>
      <c r="D27" s="60"/>
      <c r="E27" s="61"/>
      <c r="F27" s="61"/>
      <c r="G27" s="61"/>
      <c r="H27" s="61"/>
      <c r="I27" s="43"/>
      <c r="J27" s="44"/>
      <c r="K27" s="69"/>
      <c r="L27" s="44"/>
      <c r="M27" s="70"/>
      <c r="N27" s="68"/>
      <c r="O27" s="70"/>
      <c r="P27" s="47"/>
      <c r="Q27" s="48"/>
      <c r="R27" s="49"/>
    </row>
    <row r="28" spans="1:18" s="50" customFormat="1" ht="9" customHeight="1">
      <c r="A28" s="52"/>
      <c r="B28" s="53"/>
      <c r="C28" s="53"/>
      <c r="D28" s="64"/>
      <c r="E28" s="44"/>
      <c r="F28" s="44"/>
      <c r="G28" s="55"/>
      <c r="H28" s="56"/>
      <c r="I28" s="57"/>
      <c r="J28" s="61" t="s">
        <v>57</v>
      </c>
      <c r="K28" s="71"/>
      <c r="L28" s="44"/>
      <c r="M28" s="70"/>
      <c r="N28" s="68"/>
      <c r="O28" s="70"/>
      <c r="P28" s="47"/>
      <c r="Q28" s="48"/>
      <c r="R28" s="49"/>
    </row>
    <row r="29" spans="1:18" s="50" customFormat="1" ht="9" customHeight="1">
      <c r="A29" s="52">
        <v>12</v>
      </c>
      <c r="B29" s="40"/>
      <c r="C29" s="150"/>
      <c r="D29" s="60">
        <v>3</v>
      </c>
      <c r="E29" s="152"/>
      <c r="F29" s="152"/>
      <c r="G29" s="152"/>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58" t="s">
        <v>157</v>
      </c>
      <c r="O30" s="77"/>
      <c r="P30" s="47"/>
      <c r="Q30" s="48"/>
      <c r="R30" s="49"/>
    </row>
    <row r="31" spans="1:18" s="50" customFormat="1" ht="9" customHeight="1">
      <c r="A31" s="52">
        <v>13</v>
      </c>
      <c r="B31" s="40"/>
      <c r="C31" s="150"/>
      <c r="D31" s="60">
        <v>11</v>
      </c>
      <c r="E31" s="61"/>
      <c r="F31" s="61"/>
      <c r="G31" s="61"/>
      <c r="H31" s="61"/>
      <c r="I31" s="75"/>
      <c r="J31" s="44"/>
      <c r="K31" s="44"/>
      <c r="L31" s="44"/>
      <c r="M31" s="70"/>
      <c r="N31" s="44" t="s">
        <v>396</v>
      </c>
      <c r="O31" s="68"/>
      <c r="P31" s="47"/>
      <c r="Q31" s="48"/>
      <c r="R31" s="49"/>
    </row>
    <row r="32" spans="1:18" s="50" customFormat="1" ht="9" customHeight="1">
      <c r="A32" s="52"/>
      <c r="B32" s="53"/>
      <c r="C32" s="53"/>
      <c r="D32" s="64"/>
      <c r="E32" s="44"/>
      <c r="F32" s="44"/>
      <c r="G32" s="55"/>
      <c r="H32" s="56"/>
      <c r="I32" s="57"/>
      <c r="J32" s="61" t="s">
        <v>57</v>
      </c>
      <c r="K32" s="58"/>
      <c r="L32" s="44"/>
      <c r="M32" s="70"/>
      <c r="N32" s="68"/>
      <c r="O32" s="68"/>
      <c r="P32" s="47"/>
      <c r="Q32" s="48"/>
      <c r="R32" s="49"/>
    </row>
    <row r="33" spans="1:18" s="50" customFormat="1" ht="9" customHeight="1">
      <c r="A33" s="52">
        <v>14</v>
      </c>
      <c r="B33" s="40"/>
      <c r="C33" s="150"/>
      <c r="D33" s="60">
        <v>12</v>
      </c>
      <c r="E33" s="61"/>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171</v>
      </c>
      <c r="M34" s="77"/>
      <c r="N34" s="68"/>
      <c r="O34" s="68"/>
      <c r="P34" s="47"/>
      <c r="Q34" s="48"/>
      <c r="R34" s="49"/>
    </row>
    <row r="35" spans="1:18" s="50" customFormat="1" ht="9" customHeight="1">
      <c r="A35" s="52">
        <v>15</v>
      </c>
      <c r="B35" s="40"/>
      <c r="C35" s="150"/>
      <c r="D35" s="60"/>
      <c r="E35" s="61"/>
      <c r="F35" s="61"/>
      <c r="G35" s="61"/>
      <c r="H35" s="61"/>
      <c r="I35" s="43"/>
      <c r="J35" s="44"/>
      <c r="K35" s="69"/>
      <c r="L35" s="44"/>
      <c r="M35" s="68"/>
      <c r="N35" s="68"/>
      <c r="O35" s="68"/>
      <c r="P35" s="47"/>
      <c r="Q35" s="48"/>
      <c r="R35" s="49"/>
    </row>
    <row r="36" spans="1:18" s="50" customFormat="1" ht="9" customHeight="1">
      <c r="A36" s="52"/>
      <c r="B36" s="53"/>
      <c r="C36" s="53"/>
      <c r="D36" s="64"/>
      <c r="E36" s="44"/>
      <c r="F36" s="44"/>
      <c r="G36" s="55"/>
      <c r="H36" s="56"/>
      <c r="I36" s="57"/>
      <c r="J36" s="42" t="s">
        <v>145</v>
      </c>
      <c r="K36" s="71"/>
      <c r="L36" s="44"/>
      <c r="M36" s="68"/>
      <c r="N36" s="68"/>
      <c r="O36" s="68"/>
      <c r="P36" s="47"/>
      <c r="Q36" s="48"/>
      <c r="R36" s="49"/>
    </row>
    <row r="37" spans="1:18" s="50" customFormat="1" ht="9" customHeight="1">
      <c r="A37" s="52">
        <v>16</v>
      </c>
      <c r="B37" s="40"/>
      <c r="C37" s="150"/>
      <c r="D37" s="60">
        <v>2</v>
      </c>
      <c r="E37" s="42"/>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148</v>
      </c>
      <c r="Q71" s="104"/>
    </row>
    <row r="72" spans="1:17" s="105" customFormat="1" ht="9" customHeight="1">
      <c r="A72" s="106" t="s">
        <v>1</v>
      </c>
      <c r="B72" s="107"/>
      <c r="C72" s="108"/>
      <c r="D72" s="109">
        <v>1</v>
      </c>
      <c r="E72" s="110" t="s">
        <v>153</v>
      </c>
      <c r="F72" s="111"/>
      <c r="G72" s="110"/>
      <c r="H72" s="112"/>
      <c r="I72" s="113"/>
      <c r="J72" s="107"/>
      <c r="K72" s="114"/>
      <c r="L72" s="107"/>
      <c r="M72" s="115"/>
      <c r="N72" s="116"/>
      <c r="O72" s="117"/>
      <c r="P72" s="117"/>
      <c r="Q72" s="118"/>
    </row>
    <row r="73" spans="1:17" s="105" customFormat="1" ht="9" customHeight="1">
      <c r="A73" s="148"/>
      <c r="B73" s="122"/>
      <c r="C73" s="119"/>
      <c r="D73" s="109">
        <v>2</v>
      </c>
      <c r="E73" s="110" t="s">
        <v>145</v>
      </c>
      <c r="F73" s="111"/>
      <c r="G73" s="110"/>
      <c r="H73" s="112"/>
      <c r="I73" s="113"/>
      <c r="J73" s="107"/>
      <c r="K73" s="114"/>
      <c r="L73" s="107"/>
      <c r="M73" s="115"/>
      <c r="N73" s="120" t="s">
        <v>62</v>
      </c>
      <c r="O73" s="121"/>
      <c r="P73" s="122"/>
      <c r="Q73" s="123"/>
    </row>
    <row r="74" spans="1:17" s="105" customFormat="1" ht="9" customHeight="1">
      <c r="A74" s="124"/>
      <c r="B74" s="125"/>
      <c r="C74" s="126"/>
      <c r="D74" s="109"/>
      <c r="E74" s="110"/>
      <c r="F74" s="111"/>
      <c r="G74" s="110"/>
      <c r="H74" s="112"/>
      <c r="I74" s="113"/>
      <c r="J74" s="107"/>
      <c r="K74" s="114"/>
      <c r="L74" s="107"/>
      <c r="M74" s="115"/>
      <c r="N74" s="116" t="s">
        <v>29</v>
      </c>
      <c r="O74" s="117"/>
      <c r="P74" s="117"/>
      <c r="Q74" s="118"/>
    </row>
    <row r="75" spans="1:17" s="105" customFormat="1" ht="9" customHeight="1">
      <c r="A75" s="127"/>
      <c r="B75" s="27"/>
      <c r="C75" s="128"/>
      <c r="D75" s="109"/>
      <c r="E75" s="110"/>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28" dxfId="21" stopIfTrue="1">
      <formula>AND($D7&lt;9,$C7&gt;0)</formula>
    </cfRule>
  </conditionalFormatting>
  <conditionalFormatting sqref="H40 H60 J50 H24 H48 H32 J58 H68 H36 H56 J66 H64 J10 L46 H28 L14 J18 J26 J34 L30 L62 H44 J42 H52 H8 H16 H20 H12 N22">
    <cfRule type="expression" priority="25" dxfId="45" stopIfTrue="1">
      <formula>AND($N$1="CU",H8="Umpire")</formula>
    </cfRule>
    <cfRule type="expression" priority="26" dxfId="44" stopIfTrue="1">
      <formula>AND($N$1="CU",H8&lt;&gt;"Umpire",I8&lt;&gt;"")</formula>
    </cfRule>
    <cfRule type="expression" priority="27" dxfId="43" stopIfTrue="1">
      <formula>AND($N$1="CU",H8&lt;&gt;"Umpire")</formula>
    </cfRule>
  </conditionalFormatting>
  <conditionalFormatting sqref="D53 D47 D45 D43 D41 D39 D69 D67 D49 D65 D63 D61 D59 D57 D55 D51">
    <cfRule type="expression" priority="24" dxfId="42" stopIfTrue="1">
      <formula>AND($D39&lt;9,$C39&gt;0)</formula>
    </cfRule>
  </conditionalFormatting>
  <conditionalFormatting sqref="E55 E57 E59 E61 E63 E65 E67 E69 E39 E41 E43 E45 E47 E49 E51 E53">
    <cfRule type="cellIs" priority="22" dxfId="41" operator="equal" stopIfTrue="1">
      <formula>"Bye"</formula>
    </cfRule>
    <cfRule type="expression" priority="23" dxfId="21" stopIfTrue="1">
      <formula>AND($D39&lt;9,$C39&gt;0)</formula>
    </cfRule>
  </conditionalFormatting>
  <conditionalFormatting sqref="J60 J56 J48 J52 N62 L58 L66 J64 N46 L42 L50 J40 J68 J44">
    <cfRule type="expression" priority="20" dxfId="21" stopIfTrue="1">
      <formula>I40="as"</formula>
    </cfRule>
    <cfRule type="expression" priority="21" dxfId="21" stopIfTrue="1">
      <formula>I40="bs"</formula>
    </cfRule>
  </conditionalFormatting>
  <conditionalFormatting sqref="B53 B51 B49 B47 B45 B43 B41 B39 B69 B67 B65 B63 B61 B59 B57 B55">
    <cfRule type="cellIs" priority="18" dxfId="20" operator="equal" stopIfTrue="1">
      <formula>"QA"</formula>
    </cfRule>
    <cfRule type="cellIs" priority="19" dxfId="20" operator="equal" stopIfTrue="1">
      <formula>"DA"</formula>
    </cfRule>
  </conditionalFormatting>
  <conditionalFormatting sqref="I8 I12 I16 I20 I24 I28 I32 I36 M30 M14 K10 K34 O22 K18 K26 Q79">
    <cfRule type="expression" priority="17" dxfId="29" stopIfTrue="1">
      <formula>$N$1="CU"</formula>
    </cfRule>
  </conditionalFormatting>
  <conditionalFormatting sqref="B7:C7 B9:C9 B11:C11 B13:C13 B15:C15 B17:C17 B19:C19 B21:C21 B23:C23 B25:C25 B27:C27 B29:C29 B31:C31 B33:C33 B35:C35 B37:C37">
    <cfRule type="expression" priority="16" dxfId="34" stopIfTrue="1">
      <formula>$D7&gt;0</formula>
    </cfRule>
  </conditionalFormatting>
  <conditionalFormatting sqref="Q79">
    <cfRule type="expression" priority="15" dxfId="29" stopIfTrue="1">
      <formula>$N$1="CU"</formula>
    </cfRule>
  </conditionalFormatting>
  <conditionalFormatting sqref="Q79">
    <cfRule type="expression" priority="14" dxfId="29" stopIfTrue="1">
      <formula>$N$1="CU"</formula>
    </cfRule>
  </conditionalFormatting>
  <conditionalFormatting sqref="Q79">
    <cfRule type="expression" priority="13" dxfId="29" stopIfTrue="1">
      <formula>$N$1="CU"</formula>
    </cfRule>
  </conditionalFormatting>
  <conditionalFormatting sqref="Q79">
    <cfRule type="expression" priority="12" dxfId="29" stopIfTrue="1">
      <formula>$N$1="CU"</formula>
    </cfRule>
  </conditionalFormatting>
  <conditionalFormatting sqref="Q79">
    <cfRule type="expression" priority="11" dxfId="29" stopIfTrue="1">
      <formula>$N$1="CU"</formula>
    </cfRule>
  </conditionalFormatting>
  <conditionalFormatting sqref="L26">
    <cfRule type="expression" priority="9" dxfId="21" stopIfTrue="1">
      <formula>K26="as"</formula>
    </cfRule>
    <cfRule type="expression" priority="10" dxfId="21" stopIfTrue="1">
      <formula>K26="bs"</formula>
    </cfRule>
  </conditionalFormatting>
  <conditionalFormatting sqref="L26">
    <cfRule type="expression" priority="7" dxfId="21" stopIfTrue="1">
      <formula>K26="as"</formula>
    </cfRule>
    <cfRule type="expression" priority="8" dxfId="21" stopIfTrue="1">
      <formula>K26="bs"</formula>
    </cfRule>
  </conditionalFormatting>
  <conditionalFormatting sqref="N30">
    <cfRule type="expression" priority="3" dxfId="21" stopIfTrue="1">
      <formula>M30="as"</formula>
    </cfRule>
    <cfRule type="expression" priority="4" dxfId="21" stopIfTrue="1">
      <formula>M30="bs"</formula>
    </cfRule>
  </conditionalFormatting>
  <conditionalFormatting sqref="N30">
    <cfRule type="expression" priority="1" dxfId="21" stopIfTrue="1">
      <formula>M30="as"</formula>
    </cfRule>
    <cfRule type="expression" priority="2" dxfId="21" stopIfTrue="1">
      <formula>M30="bs"</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IV210"/>
  <sheetViews>
    <sheetView showGridLines="0" showZeros="0" zoomScale="50" zoomScaleNormal="50" workbookViewId="0" topLeftCell="A1">
      <selection activeCell="O6" sqref="O6"/>
    </sheetView>
  </sheetViews>
  <sheetFormatPr defaultColWidth="15.28125" defaultRowHeight="12.75"/>
  <cols>
    <col min="1" max="1" width="10.421875" style="214" customWidth="1"/>
    <col min="2" max="2" width="5.57421875" style="214" customWidth="1"/>
    <col min="3" max="3" width="18.8515625" style="214" customWidth="1"/>
    <col min="4" max="4" width="46.421875" style="214" customWidth="1"/>
    <col min="5" max="5" width="31.7109375" style="214" customWidth="1"/>
    <col min="6" max="6" width="19.28125" style="214" customWidth="1"/>
    <col min="7" max="11" width="18.57421875" style="214" customWidth="1"/>
    <col min="12" max="12" width="18.8515625" style="214" customWidth="1"/>
    <col min="13" max="13" width="4.140625" style="215" customWidth="1"/>
    <col min="14" max="15" width="14.57421875" style="157" customWidth="1"/>
    <col min="16" max="16" width="11.140625" style="223" hidden="1" customWidth="1"/>
    <col min="17" max="17" width="24.8515625" style="223" hidden="1" customWidth="1"/>
    <col min="18" max="18" width="18.8515625" style="223" hidden="1" customWidth="1"/>
    <col min="19" max="25" width="14.57421875" style="223" hidden="1" customWidth="1"/>
    <col min="26" max="26" width="24.421875" style="223" hidden="1" customWidth="1"/>
    <col min="27" max="27" width="20.421875" style="223" hidden="1" customWidth="1"/>
    <col min="28" max="33" width="15.28125" style="223" hidden="1" customWidth="1"/>
    <col min="34" max="205" width="15.28125" style="157" customWidth="1"/>
    <col min="206" max="206" width="3.140625" style="157" customWidth="1"/>
    <col min="207" max="16384" width="15.28125" style="157" customWidth="1"/>
  </cols>
  <sheetData>
    <row r="1" spans="1:256" ht="45.75" customHeight="1">
      <c r="A1" s="155"/>
      <c r="B1" s="155"/>
      <c r="C1" s="155"/>
      <c r="D1" s="155"/>
      <c r="E1" s="155"/>
      <c r="F1" s="155"/>
      <c r="G1" s="155"/>
      <c r="H1" s="264" t="s">
        <v>73</v>
      </c>
      <c r="I1" s="264"/>
      <c r="J1" s="264"/>
      <c r="K1" s="264"/>
      <c r="L1" s="264"/>
      <c r="M1" s="219"/>
      <c r="N1" s="156"/>
      <c r="O1" s="156"/>
      <c r="P1" s="192"/>
      <c r="Q1" s="192"/>
      <c r="R1" s="192"/>
      <c r="S1" s="192"/>
      <c r="T1" s="192"/>
      <c r="U1" s="192"/>
      <c r="V1" s="192"/>
      <c r="W1" s="192"/>
      <c r="X1" s="192"/>
      <c r="Y1" s="192"/>
      <c r="Z1" s="192"/>
      <c r="AA1" s="192"/>
      <c r="AB1" s="192"/>
      <c r="AC1" s="192"/>
      <c r="AD1" s="192"/>
      <c r="AE1" s="192"/>
      <c r="AF1" s="192"/>
      <c r="AG1" s="192"/>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row>
    <row r="2" spans="1:256" ht="49.5" customHeight="1">
      <c r="A2" s="155"/>
      <c r="B2" s="155"/>
      <c r="C2" s="155"/>
      <c r="D2" s="155"/>
      <c r="E2" s="155"/>
      <c r="F2" s="155"/>
      <c r="G2" s="155"/>
      <c r="H2" s="265"/>
      <c r="I2" s="159" t="s">
        <v>74</v>
      </c>
      <c r="J2" s="159"/>
      <c r="K2" s="160"/>
      <c r="L2" s="161"/>
      <c r="M2" s="219"/>
      <c r="N2" s="156"/>
      <c r="O2" s="156"/>
      <c r="P2" s="162">
        <f>'[4]vnos podatkov'!$A$6</f>
        <v>0</v>
      </c>
      <c r="Q2" s="163"/>
      <c r="R2" s="163"/>
      <c r="S2" s="192"/>
      <c r="T2" s="192"/>
      <c r="U2" s="192"/>
      <c r="V2" s="192"/>
      <c r="W2" s="192"/>
      <c r="X2" s="192"/>
      <c r="Y2" s="192"/>
      <c r="Z2" s="192"/>
      <c r="AA2" s="192"/>
      <c r="AB2" s="192"/>
      <c r="AC2" s="192"/>
      <c r="AD2" s="192"/>
      <c r="AE2" s="192"/>
      <c r="AF2" s="192"/>
      <c r="AG2" s="192"/>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row>
    <row r="3" spans="1:256" ht="49.5" customHeight="1">
      <c r="A3" s="155"/>
      <c r="B3" s="155"/>
      <c r="C3" s="155"/>
      <c r="D3" s="155"/>
      <c r="E3" s="155"/>
      <c r="F3" s="155"/>
      <c r="G3" s="155"/>
      <c r="H3" s="265"/>
      <c r="I3" s="164" t="s">
        <v>75</v>
      </c>
      <c r="J3" s="164" t="s">
        <v>90</v>
      </c>
      <c r="K3" s="165">
        <f>'[4]vnos podatkov'!$A$8</f>
        <v>0</v>
      </c>
      <c r="L3" s="160">
        <f>'[4]vnos podatkov'!$B$8</f>
        <v>0</v>
      </c>
      <c r="M3" s="219"/>
      <c r="N3" s="156"/>
      <c r="O3" s="156"/>
      <c r="P3" s="166">
        <f>'[4]vnos podatkov'!$A$8</f>
        <v>0</v>
      </c>
      <c r="Q3" s="166">
        <f>'[4]vnos podatkov'!$B$8</f>
        <v>0</v>
      </c>
      <c r="R3" s="166">
        <f>'[4]vnos podatkov'!$A$10</f>
        <v>0</v>
      </c>
      <c r="S3" s="192"/>
      <c r="T3" s="192"/>
      <c r="U3" s="192"/>
      <c r="V3" s="192"/>
      <c r="W3" s="192"/>
      <c r="X3" s="192"/>
      <c r="Y3" s="192"/>
      <c r="Z3" s="192"/>
      <c r="AA3" s="192"/>
      <c r="AB3" s="192"/>
      <c r="AC3" s="192"/>
      <c r="AD3" s="192"/>
      <c r="AE3" s="192"/>
      <c r="AF3" s="192"/>
      <c r="AG3" s="192"/>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row>
    <row r="4" spans="1:256" ht="49.5" customHeight="1">
      <c r="A4" s="155"/>
      <c r="B4" s="155"/>
      <c r="C4" s="266" t="s">
        <v>76</v>
      </c>
      <c r="D4" s="266"/>
      <c r="E4" s="267" t="s">
        <v>89</v>
      </c>
      <c r="F4" s="267">
        <f>'[4]vnos podatkov'!$C$10</f>
        <v>0</v>
      </c>
      <c r="G4" s="268">
        <f>'[4]vnos podatkov'!$C$10</f>
        <v>0</v>
      </c>
      <c r="H4" s="268">
        <f>'[4]vnos podatkov'!$C$10</f>
        <v>0</v>
      </c>
      <c r="I4" s="167" t="s">
        <v>77</v>
      </c>
      <c r="J4" s="168" t="s">
        <v>146</v>
      </c>
      <c r="K4" s="169">
        <f>'[4]vnos podatkov'!$A$10</f>
        <v>0</v>
      </c>
      <c r="L4" s="170"/>
      <c r="M4" s="219"/>
      <c r="N4" s="156"/>
      <c r="O4" s="156"/>
      <c r="P4" s="192"/>
      <c r="Q4" s="192"/>
      <c r="R4" s="192"/>
      <c r="S4" s="192"/>
      <c r="T4" s="192"/>
      <c r="U4" s="192"/>
      <c r="V4" s="192"/>
      <c r="W4" s="192"/>
      <c r="X4" s="192"/>
      <c r="Y4" s="192"/>
      <c r="Z4" s="192"/>
      <c r="AA4" s="192"/>
      <c r="AB4" s="192"/>
      <c r="AC4" s="192"/>
      <c r="AD4" s="192"/>
      <c r="AE4" s="192"/>
      <c r="AF4" s="192"/>
      <c r="AG4" s="192"/>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row>
    <row r="5" spans="1:256" ht="49.5" customHeight="1">
      <c r="A5" s="155"/>
      <c r="B5" s="155"/>
      <c r="C5" s="266" t="s">
        <v>78</v>
      </c>
      <c r="D5" s="266"/>
      <c r="E5" s="267" t="s">
        <v>154</v>
      </c>
      <c r="F5" s="267"/>
      <c r="G5" s="268"/>
      <c r="H5" s="268"/>
      <c r="I5" s="269" t="s">
        <v>86</v>
      </c>
      <c r="J5" s="269"/>
      <c r="K5" s="169">
        <v>3</v>
      </c>
      <c r="L5" s="161"/>
      <c r="M5" s="219"/>
      <c r="N5" s="156"/>
      <c r="O5" s="156"/>
      <c r="P5" s="192"/>
      <c r="Q5" s="192"/>
      <c r="R5" s="192"/>
      <c r="S5" s="192"/>
      <c r="T5" s="192"/>
      <c r="U5" s="192"/>
      <c r="V5" s="192"/>
      <c r="W5" s="192"/>
      <c r="X5" s="192"/>
      <c r="Y5" s="192"/>
      <c r="Z5" s="192"/>
      <c r="AA5" s="192"/>
      <c r="AB5" s="192"/>
      <c r="AC5" s="192"/>
      <c r="AD5" s="192"/>
      <c r="AE5" s="192"/>
      <c r="AF5" s="192"/>
      <c r="AG5" s="192"/>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row>
    <row r="6" spans="1:256" s="175" customFormat="1" ht="90" customHeight="1">
      <c r="A6" s="155"/>
      <c r="B6" s="155"/>
      <c r="C6" s="171" t="s">
        <v>79</v>
      </c>
      <c r="D6" s="171"/>
      <c r="E6" s="172"/>
      <c r="F6" s="173"/>
      <c r="G6" s="271"/>
      <c r="H6" s="271"/>
      <c r="I6" s="271"/>
      <c r="J6" s="271"/>
      <c r="K6" s="272" t="s">
        <v>80</v>
      </c>
      <c r="L6" s="272" t="s">
        <v>81</v>
      </c>
      <c r="M6" s="219"/>
      <c r="N6" s="174"/>
      <c r="O6" s="174"/>
      <c r="P6" s="273" t="s">
        <v>82</v>
      </c>
      <c r="Q6" s="274"/>
      <c r="R6" s="274"/>
      <c r="S6" s="274"/>
      <c r="T6" s="275"/>
      <c r="U6" s="220"/>
      <c r="V6" s="166"/>
      <c r="W6" s="166"/>
      <c r="X6" s="166"/>
      <c r="Y6" s="166"/>
      <c r="Z6" s="166"/>
      <c r="AA6" s="166"/>
      <c r="AB6" s="166"/>
      <c r="AC6" s="166"/>
      <c r="AD6" s="166"/>
      <c r="AE6" s="166"/>
      <c r="AF6" s="166"/>
      <c r="AG6" s="166"/>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row>
    <row r="7" spans="1:256" s="183" customFormat="1" ht="40.5" customHeight="1">
      <c r="A7" s="155"/>
      <c r="B7" s="155"/>
      <c r="C7" s="176" t="s">
        <v>83</v>
      </c>
      <c r="D7" s="177" t="s">
        <v>6</v>
      </c>
      <c r="E7" s="177" t="s">
        <v>7</v>
      </c>
      <c r="F7" s="177" t="s">
        <v>8</v>
      </c>
      <c r="G7" s="271"/>
      <c r="H7" s="271"/>
      <c r="I7" s="271"/>
      <c r="J7" s="271"/>
      <c r="K7" s="272"/>
      <c r="L7" s="272"/>
      <c r="M7" s="219"/>
      <c r="N7" s="178" t="s">
        <v>84</v>
      </c>
      <c r="O7" s="179"/>
      <c r="P7" s="180" t="s">
        <v>83</v>
      </c>
      <c r="Q7" s="180" t="s">
        <v>6</v>
      </c>
      <c r="R7" s="180" t="s">
        <v>7</v>
      </c>
      <c r="S7" s="180" t="s">
        <v>8</v>
      </c>
      <c r="T7" s="181"/>
      <c r="U7" s="181"/>
      <c r="V7" s="181"/>
      <c r="W7" s="181"/>
      <c r="X7" s="180"/>
      <c r="Y7" s="180" t="s">
        <v>83</v>
      </c>
      <c r="Z7" s="180" t="s">
        <v>6</v>
      </c>
      <c r="AA7" s="180" t="s">
        <v>7</v>
      </c>
      <c r="AB7" s="180" t="s">
        <v>8</v>
      </c>
      <c r="AC7" s="180"/>
      <c r="AD7" s="180"/>
      <c r="AE7" s="180"/>
      <c r="AF7" s="180"/>
      <c r="AG7" s="182" t="s">
        <v>85</v>
      </c>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c r="IR7" s="179"/>
      <c r="IS7" s="179"/>
      <c r="IT7" s="179"/>
      <c r="IU7" s="179"/>
      <c r="IV7" s="179"/>
    </row>
    <row r="8" spans="1:256" ht="72" customHeight="1">
      <c r="A8" s="184"/>
      <c r="B8" s="185">
        <v>1</v>
      </c>
      <c r="C8" s="186">
        <f>UPPER(IF($A8="","",VLOOKUP($A8,'[4]m round robin žrebna lista'!$A$7:$R$128,2)))</f>
      </c>
      <c r="D8" s="187" t="s">
        <v>91</v>
      </c>
      <c r="E8" s="187" t="s">
        <v>92</v>
      </c>
      <c r="F8" s="188">
        <f>UPPER(IF($A8="","",VLOOKUP($A8,'[4]m round robin žrebna lista'!$A$7:$R$128,5)))</f>
      </c>
      <c r="G8" s="189"/>
      <c r="H8" s="231" t="s">
        <v>214</v>
      </c>
      <c r="I8" s="190" t="s">
        <v>204</v>
      </c>
      <c r="J8" s="190"/>
      <c r="K8" s="191">
        <v>1</v>
      </c>
      <c r="L8" s="191">
        <v>2</v>
      </c>
      <c r="M8" s="221"/>
      <c r="N8" s="191"/>
      <c r="O8" s="192"/>
      <c r="P8" s="193">
        <f>UPPER(IF($A8="","",VLOOKUP($A8,'[4]m round robin žrebna lista'!$A$7:$R$128,2)))</f>
      </c>
      <c r="Q8" s="193">
        <f>UPPER(IF($A8="","",VLOOKUP($A8,'[4]m round robin žrebna lista'!$A$7:$R$128,3)))</f>
      </c>
      <c r="R8" s="193">
        <f>PROPER(IF($A8="","",VLOOKUP($A8,'[4]m round robin žrebna lista'!$A$7:$R$128,4)))</f>
      </c>
      <c r="S8" s="193">
        <f>UPPER(IF($A8="","",VLOOKUP($A8,'[4]m round robin žrebna lista'!$A$7:$R$128,5)))</f>
      </c>
      <c r="T8" s="195"/>
      <c r="U8" s="194"/>
      <c r="V8" s="194"/>
      <c r="W8" s="194"/>
      <c r="X8" s="163"/>
      <c r="Y8" s="193">
        <f>UPPER(IF($A8="","",VLOOKUP($A8,'[4]m round robin žrebna lista'!$A$7:$R$128,2)))</f>
      </c>
      <c r="Z8" s="193">
        <f>UPPER(IF($A8="","",VLOOKUP($A8,'[4]m round robin žrebna lista'!$A$7:$R$128,3)))</f>
      </c>
      <c r="AA8" s="193">
        <f>PROPER(IF($A8="","",VLOOKUP($A8,'[4]m round robin žrebna lista'!$A$7:$R$128,4)))</f>
      </c>
      <c r="AB8" s="193">
        <f>UPPER(IF($A8="","",VLOOKUP($A8,'[4]m round robin žrebna lista'!$A$7:$R$128,5)))</f>
      </c>
      <c r="AC8" s="195"/>
      <c r="AD8" s="196">
        <f>IF(U8="","",IF(U8="1bb","1bb",IF(U8="2bb","2bb",IF(U8=1,$M9,0))))</f>
      </c>
      <c r="AE8" s="196">
        <f>IF(V8="","",IF(V8="1bb","1bb",IF(V8="3bb","3bb",IF(V8=1,$M10,0))))</f>
      </c>
      <c r="AF8" s="196">
        <f>IF(W8="","",IF(W8="1bb","1bb",IF(W8="4bb","4bb",IF(W8=1,$M11,0))))</f>
      </c>
      <c r="AG8" s="197">
        <f>SUM(AD8:AF8)</f>
        <v>0</v>
      </c>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c r="IT8" s="156"/>
      <c r="IU8" s="156"/>
      <c r="IV8" s="156"/>
    </row>
    <row r="9" spans="1:256" ht="72" customHeight="1">
      <c r="A9" s="184"/>
      <c r="B9" s="185">
        <v>2</v>
      </c>
      <c r="C9" s="186">
        <f>UPPER(IF($A9="","",VLOOKUP($A9,'[4]m round robin žrebna lista'!$A$7:$R$128,2)))</f>
      </c>
      <c r="D9" s="187" t="s">
        <v>94</v>
      </c>
      <c r="E9" s="187" t="s">
        <v>95</v>
      </c>
      <c r="F9" s="188">
        <f>UPPER(IF($A9="","",VLOOKUP($A9,'[4]m round robin žrebna lista'!$A$7:$R$128,5)))</f>
      </c>
      <c r="G9" s="232" t="s">
        <v>215</v>
      </c>
      <c r="H9" s="189"/>
      <c r="I9" s="190" t="s">
        <v>205</v>
      </c>
      <c r="J9" s="190"/>
      <c r="K9" s="191" t="s">
        <v>216</v>
      </c>
      <c r="L9" s="191">
        <v>3</v>
      </c>
      <c r="M9" s="221"/>
      <c r="N9" s="191"/>
      <c r="O9" s="192"/>
      <c r="P9" s="193">
        <f>UPPER(IF($A9="","",VLOOKUP($A9,'[4]m round robin žrebna lista'!$A$7:$R$128,2)))</f>
      </c>
      <c r="Q9" s="193">
        <f>UPPER(IF($A9="","",VLOOKUP($A9,'[4]m round robin žrebna lista'!$A$7:$R$128,3)))</f>
      </c>
      <c r="R9" s="193">
        <f>PROPER(IF($A9="","",VLOOKUP($A9,'[4]m round robin žrebna lista'!$A$7:$R$128,4)))</f>
      </c>
      <c r="S9" s="193">
        <f>UPPER(IF($A9="","",VLOOKUP($A9,'[4]m round robin žrebna lista'!$A$7:$R$128,5)))</f>
      </c>
      <c r="T9" s="194"/>
      <c r="U9" s="195"/>
      <c r="V9" s="194"/>
      <c r="W9" s="194"/>
      <c r="X9" s="163"/>
      <c r="Y9" s="193">
        <f>UPPER(IF($A9="","",VLOOKUP($A9,'[4]m round robin žrebna lista'!$A$7:$R$128,2)))</f>
      </c>
      <c r="Z9" s="193">
        <f>UPPER(IF($A9="","",VLOOKUP($A9,'[4]m round robin žrebna lista'!$A$7:$R$128,3)))</f>
      </c>
      <c r="AA9" s="193">
        <f>PROPER(IF($A9="","",VLOOKUP($A9,'[4]m round robin žrebna lista'!$A$7:$R$128,4)))</f>
      </c>
      <c r="AB9" s="193">
        <f>UPPER(IF($A9="","",VLOOKUP($A9,'[4]m round robin žrebna lista'!$A$7:$R$128,5)))</f>
      </c>
      <c r="AC9" s="196">
        <f>IF(T9="","",IF(T9="1bb","1bb",IF(T9="2bb","2bb",IF(T9=1,0,M8))))</f>
      </c>
      <c r="AD9" s="195"/>
      <c r="AE9" s="196">
        <f>IF(V9="","",IF(V9="2bb","2bb",IF(V9="3bb","3bb",IF(V9=2,M10,0))))</f>
      </c>
      <c r="AF9" s="196">
        <f>IF(W9="","",IF(W9="2bb","2bb",IF(W9="4bb","4bb",IF(W9=2,M11,0))))</f>
      </c>
      <c r="AG9" s="197">
        <f>SUM(AC9:AF9)</f>
        <v>0</v>
      </c>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c r="IO9" s="156"/>
      <c r="IP9" s="156"/>
      <c r="IQ9" s="156"/>
      <c r="IR9" s="156"/>
      <c r="IS9" s="156"/>
      <c r="IT9" s="156"/>
      <c r="IU9" s="156"/>
      <c r="IV9" s="156"/>
    </row>
    <row r="10" spans="1:256" ht="72" customHeight="1">
      <c r="A10" s="184"/>
      <c r="B10" s="198">
        <v>3</v>
      </c>
      <c r="C10" s="186">
        <f>UPPER(IF($A10="","",VLOOKUP($A10,'[4]m round robin žrebna lista'!$A$7:$R$128,2)))</f>
      </c>
      <c r="D10" s="187" t="s">
        <v>55</v>
      </c>
      <c r="E10" s="187" t="s">
        <v>93</v>
      </c>
      <c r="F10" s="188">
        <f>UPPER(IF($A10="","",VLOOKUP($A10,'[4]m round robin žrebna lista'!$A$7:$R$128,5)))</f>
      </c>
      <c r="G10" s="190" t="s">
        <v>181</v>
      </c>
      <c r="H10" s="190" t="s">
        <v>183</v>
      </c>
      <c r="I10" s="189"/>
      <c r="J10" s="190"/>
      <c r="K10" s="191">
        <v>2</v>
      </c>
      <c r="L10" s="191">
        <v>1</v>
      </c>
      <c r="M10" s="221"/>
      <c r="N10" s="191"/>
      <c r="O10" s="192"/>
      <c r="P10" s="193">
        <f>UPPER(IF($A10="","",VLOOKUP($A10,'[4]m round robin žrebna lista'!$A$7:$R$128,2)))</f>
      </c>
      <c r="Q10" s="193">
        <f>UPPER(IF($A10="","",VLOOKUP($A10,'[4]m round robin žrebna lista'!$A$7:$R$128,3)))</f>
      </c>
      <c r="R10" s="193">
        <f>PROPER(IF($A10="","",VLOOKUP($A10,'[4]m round robin žrebna lista'!$A$7:$R$128,4)))</f>
      </c>
      <c r="S10" s="193">
        <f>UPPER(IF($A10="","",VLOOKUP($A10,'[4]m round robin žrebna lista'!$A$7:$R$128,5)))</f>
      </c>
      <c r="T10" s="194"/>
      <c r="U10" s="194"/>
      <c r="V10" s="195"/>
      <c r="W10" s="194"/>
      <c r="X10" s="163"/>
      <c r="Y10" s="193">
        <f>UPPER(IF($A10="","",VLOOKUP($A10,'[4]m round robin žrebna lista'!$A$7:$R$128,2)))</f>
      </c>
      <c r="Z10" s="193">
        <f>UPPER(IF($A10="","",VLOOKUP($A10,'[4]m round robin žrebna lista'!$A$7:$R$128,3)))</f>
      </c>
      <c r="AA10" s="193">
        <f>PROPER(IF($A10="","",VLOOKUP($A10,'[4]m round robin žrebna lista'!$A$7:$R$128,4)))</f>
      </c>
      <c r="AB10" s="193">
        <f>UPPER(IF($A10="","",VLOOKUP($A10,'[4]m round robin žrebna lista'!$A$7:$R$128,5)))</f>
      </c>
      <c r="AC10" s="196">
        <f>IF(T10="","",IF(T10="1bb","1bb",IF(T10="3bb","3bb",IF(T10=1,0,M8))))</f>
      </c>
      <c r="AD10" s="196">
        <f>IF(U10="","",IF(U10="2bb","2bb",IF(U10="3bb","3bb",IF(U10=2,0,M9))))</f>
      </c>
      <c r="AE10" s="195"/>
      <c r="AF10" s="196">
        <f>IF(W10="","",IF(W10="3bb","3bb",IF(W10="4bb","4bb",IF(W10=3,M11,0))))</f>
      </c>
      <c r="AG10" s="197">
        <f>SUM(AC10:AF10)</f>
        <v>0</v>
      </c>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c r="IQ10" s="156"/>
      <c r="IR10" s="156"/>
      <c r="IS10" s="156"/>
      <c r="IT10" s="156"/>
      <c r="IU10" s="156"/>
      <c r="IV10" s="156"/>
    </row>
    <row r="11" spans="1:256" ht="72" customHeight="1">
      <c r="A11" s="184"/>
      <c r="B11" s="185">
        <v>4</v>
      </c>
      <c r="C11" s="186">
        <f>UPPER(IF($A11="","",VLOOKUP($A11,'[4]m round robin žrebna lista'!$A$7:$R$128,2)))</f>
      </c>
      <c r="D11" s="187">
        <f>UPPER(IF($A11="","",VLOOKUP($A11,'[4]m round robin žrebna lista'!$A$7:$R$128,3)))</f>
      </c>
      <c r="E11" s="187">
        <f>PROPER(IF($A11="","",VLOOKUP($A11,'[4]m round robin žrebna lista'!$A$7:$R$128,4)))</f>
      </c>
      <c r="F11" s="188">
        <f>UPPER(IF($A11="","",VLOOKUP($A11,'[4]m round robin žrebna lista'!$A$7:$R$128,5)))</f>
      </c>
      <c r="G11" s="190"/>
      <c r="H11" s="190"/>
      <c r="I11" s="190"/>
      <c r="J11" s="189"/>
      <c r="K11" s="191"/>
      <c r="L11" s="191"/>
      <c r="M11" s="221">
        <f>IF($A11="","",VLOOKUP($A11,'[4]m round robin žrebna lista'!$A$7:$R$128,14))</f>
      </c>
      <c r="N11" s="191">
        <f>IF(L11="","",IF(L11=1,8,IF(L11=2,6,IF(L11=3,4,2))))</f>
      </c>
      <c r="O11" s="192"/>
      <c r="P11" s="193">
        <f>UPPER(IF($A11="","",VLOOKUP($A11,'[4]m round robin žrebna lista'!$A$7:$R$128,2)))</f>
      </c>
      <c r="Q11" s="193">
        <f>UPPER(IF($A11="","",VLOOKUP($A11,'[4]m round robin žrebna lista'!$A$7:$R$128,3)))</f>
      </c>
      <c r="R11" s="193">
        <f>PROPER(IF($A11="","",VLOOKUP($A11,'[4]m round robin žrebna lista'!$A$7:$R$128,4)))</f>
      </c>
      <c r="S11" s="193">
        <f>UPPER(IF($A11="","",VLOOKUP($A11,'[4]m round robin žrebna lista'!$A$7:$R$128,5)))</f>
      </c>
      <c r="T11" s="194"/>
      <c r="U11" s="194"/>
      <c r="V11" s="194"/>
      <c r="W11" s="195"/>
      <c r="X11" s="163"/>
      <c r="Y11" s="193">
        <f>UPPER(IF($A11="","",VLOOKUP($A11,'[4]m round robin žrebna lista'!$A$7:$R$128,2)))</f>
      </c>
      <c r="Z11" s="193">
        <f>UPPER(IF($A11="","",VLOOKUP($A11,'[4]m round robin žrebna lista'!$A$7:$R$128,3)))</f>
      </c>
      <c r="AA11" s="193">
        <f>PROPER(IF($A11="","",VLOOKUP($A11,'[4]m round robin žrebna lista'!$A$7:$R$128,4)))</f>
      </c>
      <c r="AB11" s="193">
        <f>UPPER(IF($A11="","",VLOOKUP($A11,'[4]m round robin žrebna lista'!$A$7:$R$128,5)))</f>
      </c>
      <c r="AC11" s="196">
        <f>IF(T11="","",IF(T11="1bb","1bb",IF(T11="4bb","4bb",IF(T11=1,0,M8))))</f>
      </c>
      <c r="AD11" s="196">
        <f>IF(U11="","",IF(U11="2bb","2bb",IF(U11="4bb","4bb",IF(U11=2,0,M9))))</f>
      </c>
      <c r="AE11" s="196">
        <f>IF(V11="","",IF(V11="3bb","3bb",IF(V11="4bb","4bb",IF(V11=3,0,M10))))</f>
      </c>
      <c r="AF11" s="195"/>
      <c r="AG11" s="197">
        <f>SUM(AC11:AF11)</f>
        <v>0</v>
      </c>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row>
    <row r="12" spans="1:256" ht="100.5" customHeight="1">
      <c r="A12" s="199"/>
      <c r="B12" s="199"/>
      <c r="C12" s="171"/>
      <c r="D12" s="171"/>
      <c r="E12" s="172"/>
      <c r="F12" s="173"/>
      <c r="G12" s="271"/>
      <c r="H12" s="271"/>
      <c r="I12" s="271"/>
      <c r="J12" s="271"/>
      <c r="K12" s="272"/>
      <c r="L12" s="272"/>
      <c r="M12" s="219"/>
      <c r="N12" s="156"/>
      <c r="O12" s="156"/>
      <c r="P12" s="192"/>
      <c r="Q12" s="192"/>
      <c r="R12" s="192"/>
      <c r="S12" s="192"/>
      <c r="T12" s="192"/>
      <c r="U12" s="192"/>
      <c r="V12" s="192"/>
      <c r="W12" s="192"/>
      <c r="X12" s="192"/>
      <c r="Y12" s="192"/>
      <c r="Z12" s="192"/>
      <c r="AA12" s="192"/>
      <c r="AB12" s="192"/>
      <c r="AC12" s="192"/>
      <c r="AD12" s="192"/>
      <c r="AE12" s="192"/>
      <c r="AF12" s="192"/>
      <c r="AG12" s="192"/>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c r="IR12" s="156"/>
      <c r="IS12" s="156"/>
      <c r="IT12" s="156"/>
      <c r="IU12" s="156"/>
      <c r="IV12" s="156"/>
    </row>
    <row r="13" spans="1:256" s="183" customFormat="1" ht="40.5" customHeight="1">
      <c r="A13" s="199"/>
      <c r="B13" s="199"/>
      <c r="C13" s="176"/>
      <c r="D13" s="177"/>
      <c r="E13" s="200"/>
      <c r="F13" s="177"/>
      <c r="G13" s="271"/>
      <c r="H13" s="271"/>
      <c r="I13" s="271"/>
      <c r="J13" s="271"/>
      <c r="K13" s="272"/>
      <c r="L13" s="272"/>
      <c r="M13" s="219"/>
      <c r="N13" s="178"/>
      <c r="O13" s="179"/>
      <c r="P13" s="180" t="s">
        <v>83</v>
      </c>
      <c r="Q13" s="180" t="s">
        <v>6</v>
      </c>
      <c r="R13" s="180" t="s">
        <v>7</v>
      </c>
      <c r="S13" s="180" t="s">
        <v>8</v>
      </c>
      <c r="T13" s="181"/>
      <c r="U13" s="178"/>
      <c r="V13" s="178"/>
      <c r="W13" s="178"/>
      <c r="X13" s="178"/>
      <c r="Y13" s="180" t="s">
        <v>83</v>
      </c>
      <c r="Z13" s="180" t="s">
        <v>6</v>
      </c>
      <c r="AA13" s="180" t="s">
        <v>7</v>
      </c>
      <c r="AB13" s="180" t="s">
        <v>8</v>
      </c>
      <c r="AC13" s="180"/>
      <c r="AD13" s="180"/>
      <c r="AE13" s="180"/>
      <c r="AF13" s="180"/>
      <c r="AG13" s="182" t="s">
        <v>85</v>
      </c>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c r="IR13" s="179"/>
      <c r="IS13" s="179"/>
      <c r="IT13" s="179"/>
      <c r="IU13" s="179"/>
      <c r="IV13" s="179"/>
    </row>
    <row r="14" spans="1:256" ht="72.75" customHeight="1">
      <c r="A14" s="184"/>
      <c r="B14" s="185"/>
      <c r="C14" s="186"/>
      <c r="D14" s="187"/>
      <c r="E14" s="187"/>
      <c r="F14" s="188"/>
      <c r="G14" s="189"/>
      <c r="H14" s="190"/>
      <c r="I14" s="190"/>
      <c r="J14" s="190"/>
      <c r="K14" s="191"/>
      <c r="L14" s="191"/>
      <c r="M14" s="221"/>
      <c r="N14" s="191"/>
      <c r="O14" s="192"/>
      <c r="P14" s="193">
        <f>UPPER(IF($A14="","",VLOOKUP($A14,'[4]m round robin žrebna lista'!$A$7:$R$128,2)))</f>
      </c>
      <c r="Q14" s="193">
        <f>UPPER(IF($A14="","",VLOOKUP($A14,'[4]m round robin žrebna lista'!$A$7:$R$128,3)))</f>
      </c>
      <c r="R14" s="193">
        <f>PROPER(IF($A14="","",VLOOKUP($A14,'[4]m round robin žrebna lista'!$A$7:$R$128,4)))</f>
      </c>
      <c r="S14" s="193">
        <f>UPPER(IF($A14="","",VLOOKUP($A14,'[4]m round robin žrebna lista'!$A$7:$R$128,5)))</f>
      </c>
      <c r="T14" s="195"/>
      <c r="U14" s="194"/>
      <c r="V14" s="194"/>
      <c r="W14" s="194"/>
      <c r="X14" s="192"/>
      <c r="Y14" s="193">
        <f>UPPER(IF($A14="","",VLOOKUP($A14,'[4]m round robin žrebna lista'!$A$7:$R$128,2)))</f>
      </c>
      <c r="Z14" s="193">
        <f>UPPER(IF($A14="","",VLOOKUP($A14,'[4]m round robin žrebna lista'!$A$7:$R$128,3)))</f>
      </c>
      <c r="AA14" s="193">
        <f>PROPER(IF($A14="","",VLOOKUP($A14,'[4]m round robin žrebna lista'!$A$7:$R$128,4)))</f>
      </c>
      <c r="AB14" s="193">
        <f>UPPER(IF($A14="","",VLOOKUP($A14,'[4]m round robin žrebna lista'!$A$7:$R$128,5)))</f>
      </c>
      <c r="AC14" s="195"/>
      <c r="AD14" s="194">
        <f>IF(U14="","",IF(U14="1bb","1bb",IF(U14="2bb","2bb",IF(U14=1,$M15,0))))</f>
      </c>
      <c r="AE14" s="194">
        <f>IF(V14="","",IF(V14="1bb","1bb",IF(V14="3bb","3bb",IF(V14=1,$M16,0))))</f>
      </c>
      <c r="AF14" s="194">
        <f>IF(W14="","",IF(W14="1bb","1bb",IF(W14="4bb","4bb",IF(W14=1,$M17,0))))</f>
      </c>
      <c r="AG14" s="201">
        <f>SUM(AD14:AF14)</f>
        <v>0</v>
      </c>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6"/>
      <c r="IL14" s="156"/>
      <c r="IM14" s="156"/>
      <c r="IN14" s="156"/>
      <c r="IO14" s="156"/>
      <c r="IP14" s="156"/>
      <c r="IQ14" s="156"/>
      <c r="IR14" s="156"/>
      <c r="IS14" s="156"/>
      <c r="IT14" s="156"/>
      <c r="IU14" s="156"/>
      <c r="IV14" s="156"/>
    </row>
    <row r="15" spans="1:256" ht="72.75" customHeight="1">
      <c r="A15" s="184"/>
      <c r="B15" s="185"/>
      <c r="C15" s="186"/>
      <c r="D15" s="187"/>
      <c r="E15" s="187"/>
      <c r="F15" s="188"/>
      <c r="G15" s="190"/>
      <c r="H15" s="189"/>
      <c r="I15" s="190"/>
      <c r="J15" s="190"/>
      <c r="K15" s="191"/>
      <c r="L15" s="191"/>
      <c r="M15" s="221"/>
      <c r="N15" s="191"/>
      <c r="O15" s="192"/>
      <c r="P15" s="193">
        <f>UPPER(IF($A15="","",VLOOKUP($A15,'[4]m round robin žrebna lista'!$A$7:$R$128,2)))</f>
      </c>
      <c r="Q15" s="193">
        <f>UPPER(IF($A15="","",VLOOKUP($A15,'[4]m round robin žrebna lista'!$A$7:$R$128,3)))</f>
      </c>
      <c r="R15" s="193">
        <f>PROPER(IF($A15="","",VLOOKUP($A15,'[4]m round robin žrebna lista'!$A$7:$R$128,4)))</f>
      </c>
      <c r="S15" s="193">
        <f>UPPER(IF($A15="","",VLOOKUP($A15,'[4]m round robin žrebna lista'!$A$7:$R$128,5)))</f>
      </c>
      <c r="T15" s="194"/>
      <c r="U15" s="195"/>
      <c r="V15" s="194"/>
      <c r="W15" s="194"/>
      <c r="X15" s="192"/>
      <c r="Y15" s="193">
        <f>UPPER(IF($A15="","",VLOOKUP($A15,'[4]m round robin žrebna lista'!$A$7:$R$128,2)))</f>
      </c>
      <c r="Z15" s="193">
        <f>UPPER(IF($A15="","",VLOOKUP($A15,'[4]m round robin žrebna lista'!$A$7:$R$128,3)))</f>
      </c>
      <c r="AA15" s="193">
        <f>PROPER(IF($A15="","",VLOOKUP($A15,'[4]m round robin žrebna lista'!$A$7:$R$128,4)))</f>
      </c>
      <c r="AB15" s="193">
        <f>UPPER(IF($A15="","",VLOOKUP($A15,'[4]m round robin žrebna lista'!$A$7:$R$128,5)))</f>
      </c>
      <c r="AC15" s="194">
        <f>IF(T15="","",IF(T15="1bb","1bb",IF(T15="2bb","2bb",IF(T15=1,0,M14))))</f>
      </c>
      <c r="AD15" s="195"/>
      <c r="AE15" s="194">
        <f>IF(V15="","",IF(V15="2bb","2bb",IF(V15="3bb","3bb",IF(V15=2,M16,0))))</f>
      </c>
      <c r="AF15" s="194">
        <f>IF(W15="","",IF(W15="2bb","2bb",IF(W15="4bb","4bb",IF(W15=2,M17,0))))</f>
      </c>
      <c r="AG15" s="201">
        <f>SUM(AC15:AF15)</f>
        <v>0</v>
      </c>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c r="IU15" s="156"/>
      <c r="IV15" s="156"/>
    </row>
    <row r="16" spans="1:256" ht="72.75" customHeight="1">
      <c r="A16" s="184"/>
      <c r="B16" s="185"/>
      <c r="C16" s="186"/>
      <c r="D16" s="187"/>
      <c r="E16" s="187"/>
      <c r="F16" s="188"/>
      <c r="G16" s="190"/>
      <c r="H16" s="190"/>
      <c r="I16" s="189"/>
      <c r="J16" s="190"/>
      <c r="K16" s="191"/>
      <c r="L16" s="191"/>
      <c r="M16" s="221"/>
      <c r="N16" s="191"/>
      <c r="O16" s="192"/>
      <c r="P16" s="193">
        <f>UPPER(IF($A16="","",VLOOKUP($A16,'[4]m round robin žrebna lista'!$A$7:$R$128,2)))</f>
      </c>
      <c r="Q16" s="193">
        <f>UPPER(IF($A16="","",VLOOKUP($A16,'[4]m round robin žrebna lista'!$A$7:$R$128,3)))</f>
      </c>
      <c r="R16" s="193">
        <f>PROPER(IF($A16="","",VLOOKUP($A16,'[4]m round robin žrebna lista'!$A$7:$R$128,4)))</f>
      </c>
      <c r="S16" s="193">
        <f>UPPER(IF($A16="","",VLOOKUP($A16,'[4]m round robin žrebna lista'!$A$7:$R$128,5)))</f>
      </c>
      <c r="T16" s="194"/>
      <c r="U16" s="194"/>
      <c r="V16" s="195"/>
      <c r="W16" s="194"/>
      <c r="X16" s="192"/>
      <c r="Y16" s="193">
        <f>UPPER(IF($A16="","",VLOOKUP($A16,'[4]m round robin žrebna lista'!$A$7:$R$128,2)))</f>
      </c>
      <c r="Z16" s="193">
        <f>UPPER(IF($A16="","",VLOOKUP($A16,'[4]m round robin žrebna lista'!$A$7:$R$128,3)))</f>
      </c>
      <c r="AA16" s="193">
        <f>PROPER(IF($A16="","",VLOOKUP($A16,'[4]m round robin žrebna lista'!$A$7:$R$128,4)))</f>
      </c>
      <c r="AB16" s="193">
        <f>UPPER(IF($A16="","",VLOOKUP($A16,'[4]m round robin žrebna lista'!$A$7:$R$128,5)))</f>
      </c>
      <c r="AC16" s="194">
        <f>IF(T16="","",IF(T16="1bb","1bb",IF(T16="3bb","3bb",IF(T16=1,0,M14))))</f>
      </c>
      <c r="AD16" s="194">
        <f>IF(U16="","",IF(U16="2bb","2bb",IF(U16="3bb","3bb",IF(U16=2,0,M15))))</f>
      </c>
      <c r="AE16" s="195"/>
      <c r="AF16" s="194">
        <f>IF(W16="","",IF(W16="3bb","3bb",IF(W16="4bb","4bb",IF(W16=3,M17,0))))</f>
      </c>
      <c r="AG16" s="201">
        <f>SUM(AC16:AF16)</f>
        <v>0</v>
      </c>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c r="IU16" s="156"/>
      <c r="IV16" s="156"/>
    </row>
    <row r="17" spans="1:256" ht="72.75" customHeight="1">
      <c r="A17" s="184"/>
      <c r="B17" s="185"/>
      <c r="C17" s="186"/>
      <c r="D17" s="187"/>
      <c r="E17" s="187"/>
      <c r="F17" s="188"/>
      <c r="G17" s="190"/>
      <c r="H17" s="190"/>
      <c r="I17" s="190"/>
      <c r="J17" s="189"/>
      <c r="K17" s="191"/>
      <c r="L17" s="191"/>
      <c r="M17" s="221"/>
      <c r="N17" s="191"/>
      <c r="O17" s="192"/>
      <c r="P17" s="193">
        <f>UPPER(IF($A17="","",VLOOKUP($A17,'[4]m round robin žrebna lista'!$A$7:$R$128,2)))</f>
      </c>
      <c r="Q17" s="193">
        <f>UPPER(IF($A17="","",VLOOKUP($A17,'[4]m round robin žrebna lista'!$A$7:$R$128,3)))</f>
      </c>
      <c r="R17" s="193">
        <f>PROPER(IF($A17="","",VLOOKUP($A17,'[4]m round robin žrebna lista'!$A$7:$R$128,4)))</f>
      </c>
      <c r="S17" s="193">
        <f>UPPER(IF($A17="","",VLOOKUP($A17,'[4]m round robin žrebna lista'!$A$7:$R$128,5)))</f>
      </c>
      <c r="T17" s="194"/>
      <c r="U17" s="194"/>
      <c r="V17" s="194"/>
      <c r="W17" s="195"/>
      <c r="X17" s="192"/>
      <c r="Y17" s="193">
        <f>UPPER(IF($A17="","",VLOOKUP($A17,'[4]m round robin žrebna lista'!$A$7:$R$128,2)))</f>
      </c>
      <c r="Z17" s="193">
        <f>UPPER(IF($A17="","",VLOOKUP($A17,'[4]m round robin žrebna lista'!$A$7:$R$128,3)))</f>
      </c>
      <c r="AA17" s="193">
        <f>PROPER(IF($A17="","",VLOOKUP($A17,'[4]m round robin žrebna lista'!$A$7:$R$128,4)))</f>
      </c>
      <c r="AB17" s="193">
        <f>UPPER(IF($A17="","",VLOOKUP($A17,'[4]m round robin žrebna lista'!$A$7:$R$128,5)))</f>
      </c>
      <c r="AC17" s="194">
        <f>IF(T17="","",IF(T17="1bb","1bb",IF(T17="4bb","4bb",IF(T17=1,0,M14))))</f>
      </c>
      <c r="AD17" s="194">
        <f>IF(U17="","",IF(U17="2bb","2bb",IF(U17="4bb","4bb",IF(U17=2,0,M15))))</f>
      </c>
      <c r="AE17" s="194">
        <f>IF(V17="","",IF(V17="3bb","3bb",IF(V17="4bb","4bb",IF(V17=3,0,M16))))</f>
      </c>
      <c r="AF17" s="195"/>
      <c r="AG17" s="201">
        <f>SUM(AC17:AE17)</f>
        <v>0</v>
      </c>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c r="HC17" s="156"/>
      <c r="HD17" s="156"/>
      <c r="HE17" s="156"/>
      <c r="HF17" s="156"/>
      <c r="HG17" s="156"/>
      <c r="HH17" s="156"/>
      <c r="HI17" s="156"/>
      <c r="HJ17" s="156"/>
      <c r="HK17" s="156"/>
      <c r="HL17" s="156"/>
      <c r="HM17" s="156"/>
      <c r="HN17" s="156"/>
      <c r="HO17" s="156"/>
      <c r="HP17" s="156"/>
      <c r="HQ17" s="156"/>
      <c r="HR17" s="156"/>
      <c r="HS17" s="156"/>
      <c r="HT17" s="156"/>
      <c r="HU17" s="156"/>
      <c r="HV17" s="156"/>
      <c r="HW17" s="156"/>
      <c r="HX17" s="156"/>
      <c r="HY17" s="156"/>
      <c r="HZ17" s="156"/>
      <c r="IA17" s="156"/>
      <c r="IB17" s="156"/>
      <c r="IC17" s="156"/>
      <c r="ID17" s="156"/>
      <c r="IE17" s="156"/>
      <c r="IF17" s="156"/>
      <c r="IG17" s="156"/>
      <c r="IH17" s="156"/>
      <c r="II17" s="156"/>
      <c r="IJ17" s="156"/>
      <c r="IK17" s="156"/>
      <c r="IL17" s="156"/>
      <c r="IM17" s="156"/>
      <c r="IN17" s="156"/>
      <c r="IO17" s="156"/>
      <c r="IP17" s="156"/>
      <c r="IQ17" s="156"/>
      <c r="IR17" s="156"/>
      <c r="IS17" s="156"/>
      <c r="IT17" s="156"/>
      <c r="IU17" s="156"/>
      <c r="IV17" s="156"/>
    </row>
    <row r="18" spans="1:256" ht="90" customHeight="1">
      <c r="A18" s="278"/>
      <c r="B18" s="278"/>
      <c r="C18" s="171"/>
      <c r="D18" s="171"/>
      <c r="E18" s="172"/>
      <c r="F18" s="173"/>
      <c r="G18" s="271"/>
      <c r="H18" s="271"/>
      <c r="I18" s="271"/>
      <c r="J18" s="271"/>
      <c r="K18" s="272"/>
      <c r="L18" s="272"/>
      <c r="M18" s="219"/>
      <c r="N18" s="156"/>
      <c r="O18" s="156"/>
      <c r="P18" s="192"/>
      <c r="Q18" s="192"/>
      <c r="R18" s="192"/>
      <c r="S18" s="192"/>
      <c r="T18" s="192"/>
      <c r="U18" s="192"/>
      <c r="V18" s="192"/>
      <c r="W18" s="192"/>
      <c r="X18" s="192"/>
      <c r="Y18" s="192"/>
      <c r="Z18" s="192"/>
      <c r="AA18" s="192"/>
      <c r="AB18" s="192"/>
      <c r="AC18" s="192"/>
      <c r="AD18" s="192"/>
      <c r="AE18" s="192"/>
      <c r="AF18" s="192"/>
      <c r="AG18" s="192"/>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c r="IR18" s="156"/>
      <c r="IS18" s="156"/>
      <c r="IT18" s="156"/>
      <c r="IU18" s="156"/>
      <c r="IV18" s="156"/>
    </row>
    <row r="19" spans="1:256" s="183" customFormat="1" ht="40.5" customHeight="1">
      <c r="A19" s="278"/>
      <c r="B19" s="278"/>
      <c r="C19" s="176"/>
      <c r="D19" s="177"/>
      <c r="E19" s="200"/>
      <c r="F19" s="177"/>
      <c r="G19" s="271"/>
      <c r="H19" s="271"/>
      <c r="I19" s="271"/>
      <c r="J19" s="271"/>
      <c r="K19" s="272"/>
      <c r="L19" s="272"/>
      <c r="M19" s="219"/>
      <c r="N19" s="178"/>
      <c r="O19" s="179"/>
      <c r="P19" s="180" t="s">
        <v>83</v>
      </c>
      <c r="Q19" s="180" t="s">
        <v>6</v>
      </c>
      <c r="R19" s="180" t="s">
        <v>7</v>
      </c>
      <c r="S19" s="180" t="s">
        <v>8</v>
      </c>
      <c r="T19" s="181"/>
      <c r="U19" s="178"/>
      <c r="V19" s="178"/>
      <c r="W19" s="178"/>
      <c r="X19" s="178"/>
      <c r="Y19" s="180" t="s">
        <v>83</v>
      </c>
      <c r="Z19" s="180" t="s">
        <v>6</v>
      </c>
      <c r="AA19" s="180" t="s">
        <v>7</v>
      </c>
      <c r="AB19" s="180" t="s">
        <v>8</v>
      </c>
      <c r="AC19" s="180"/>
      <c r="AD19" s="180"/>
      <c r="AE19" s="180"/>
      <c r="AF19" s="180"/>
      <c r="AG19" s="182" t="s">
        <v>85</v>
      </c>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79"/>
      <c r="IO19" s="179"/>
      <c r="IP19" s="179"/>
      <c r="IQ19" s="179"/>
      <c r="IR19" s="179"/>
      <c r="IS19" s="179"/>
      <c r="IT19" s="179"/>
      <c r="IU19" s="179"/>
      <c r="IV19" s="179"/>
    </row>
    <row r="20" spans="1:256" ht="72.75" customHeight="1">
      <c r="A20" s="184"/>
      <c r="B20" s="185"/>
      <c r="C20" s="186"/>
      <c r="D20" s="187"/>
      <c r="E20" s="187"/>
      <c r="F20" s="188"/>
      <c r="G20" s="189"/>
      <c r="H20" s="190"/>
      <c r="I20" s="190"/>
      <c r="J20" s="190"/>
      <c r="K20" s="191"/>
      <c r="L20" s="191"/>
      <c r="M20" s="221"/>
      <c r="N20" s="191"/>
      <c r="O20" s="192"/>
      <c r="P20" s="193">
        <f>UPPER(IF($A20="","",VLOOKUP($A20,'[4]m round robin žrebna lista'!$A$7:$R$128,2)))</f>
      </c>
      <c r="Q20" s="193">
        <f>UPPER(IF($A20="","",VLOOKUP($A20,'[4]m round robin žrebna lista'!$A$7:$R$128,3)))</f>
      </c>
      <c r="R20" s="193">
        <f>PROPER(IF($A20="","",VLOOKUP($A20,'[4]m round robin žrebna lista'!$A$7:$R$128,4)))</f>
      </c>
      <c r="S20" s="193">
        <f>UPPER(IF($A20="","",VLOOKUP($A20,'[4]m round robin žrebna lista'!$A$7:$R$128,5)))</f>
      </c>
      <c r="T20" s="195"/>
      <c r="U20" s="194"/>
      <c r="V20" s="194"/>
      <c r="W20" s="194"/>
      <c r="X20" s="192"/>
      <c r="Y20" s="193">
        <f>UPPER(IF($A20="","",VLOOKUP($A20,'[4]m round robin žrebna lista'!$A$7:$R$128,2)))</f>
      </c>
      <c r="Z20" s="193">
        <f>UPPER(IF($A20="","",VLOOKUP($A20,'[4]m round robin žrebna lista'!$A$7:$R$128,3)))</f>
      </c>
      <c r="AA20" s="193">
        <f>PROPER(IF($A20="","",VLOOKUP($A20,'[4]m round robin žrebna lista'!$A$7:$R$128,4)))</f>
      </c>
      <c r="AB20" s="193">
        <f>UPPER(IF($A20="","",VLOOKUP($A20,'[4]m round robin žrebna lista'!$A$7:$R$128,5)))</f>
      </c>
      <c r="AC20" s="195"/>
      <c r="AD20" s="194">
        <f>IF(U20="","",IF(U20="1bb","1bb",IF(U20="2bb","2bb",IF(U20=1,$M21,0))))</f>
      </c>
      <c r="AE20" s="194">
        <f>IF(V20="","",IF(V20="1bb","1bb",IF(V20="3bb","3bb",IF(V20=1,$M22,0))))</f>
      </c>
      <c r="AF20" s="194">
        <f>IF(W20="","",IF(W20="1bb","1bb",IF(W20="4bb","4bb",IF(W20=1,$M23,0))))</f>
      </c>
      <c r="AG20" s="201">
        <f>SUM(AD20:AF20)</f>
        <v>0</v>
      </c>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6"/>
      <c r="FA20" s="156"/>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c r="IR20" s="156"/>
      <c r="IS20" s="156"/>
      <c r="IT20" s="156"/>
      <c r="IU20" s="156"/>
      <c r="IV20" s="156"/>
    </row>
    <row r="21" spans="1:256" ht="72.75" customHeight="1">
      <c r="A21" s="184"/>
      <c r="B21" s="185"/>
      <c r="C21" s="186"/>
      <c r="D21" s="187"/>
      <c r="E21" s="187"/>
      <c r="F21" s="188"/>
      <c r="G21" s="190"/>
      <c r="H21" s="189"/>
      <c r="I21" s="190"/>
      <c r="J21" s="190"/>
      <c r="K21" s="191"/>
      <c r="L21" s="191"/>
      <c r="M21" s="221"/>
      <c r="N21" s="191"/>
      <c r="O21" s="192"/>
      <c r="P21" s="193">
        <f>UPPER(IF($A21="","",VLOOKUP($A21,'[4]m round robin žrebna lista'!$A$7:$R$128,2)))</f>
      </c>
      <c r="Q21" s="193">
        <f>UPPER(IF($A21="","",VLOOKUP($A21,'[4]m round robin žrebna lista'!$A$7:$R$128,3)))</f>
      </c>
      <c r="R21" s="193">
        <f>PROPER(IF($A21="","",VLOOKUP($A21,'[4]m round robin žrebna lista'!$A$7:$R$128,4)))</f>
      </c>
      <c r="S21" s="193">
        <f>UPPER(IF($A21="","",VLOOKUP($A21,'[4]m round robin žrebna lista'!$A$7:$R$128,5)))</f>
      </c>
      <c r="T21" s="194"/>
      <c r="U21" s="195"/>
      <c r="V21" s="194"/>
      <c r="W21" s="194"/>
      <c r="X21" s="192"/>
      <c r="Y21" s="193">
        <f>UPPER(IF($A21="","",VLOOKUP($A21,'[4]m round robin žrebna lista'!$A$7:$R$128,2)))</f>
      </c>
      <c r="Z21" s="193">
        <f>UPPER(IF($A21="","",VLOOKUP($A21,'[4]m round robin žrebna lista'!$A$7:$R$128,3)))</f>
      </c>
      <c r="AA21" s="193">
        <f>PROPER(IF($A21="","",VLOOKUP($A21,'[4]m round robin žrebna lista'!$A$7:$R$128,4)))</f>
      </c>
      <c r="AB21" s="193">
        <f>UPPER(IF($A21="","",VLOOKUP($A21,'[4]m round robin žrebna lista'!$A$7:$R$128,5)))</f>
      </c>
      <c r="AC21" s="194">
        <f>IF(T21="","",IF(T21="1bb","1bb",IF(T21="2bb","2bb",IF(T21=1,0,M20))))</f>
      </c>
      <c r="AD21" s="195"/>
      <c r="AE21" s="194">
        <f>IF(V21="","",IF(V21="2bb","2bb",IF(V21="3bb","3bb",IF(V21=2,M22,0))))</f>
      </c>
      <c r="AF21" s="194">
        <f>IF(W21="","",IF(W21="2bb","2bb",IF(W21="4bb","4bb",IF(W21=2,M23,0))))</f>
      </c>
      <c r="AG21" s="201">
        <f>SUM(AC21:AF21)</f>
        <v>0</v>
      </c>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c r="IR21" s="156"/>
      <c r="IS21" s="156"/>
      <c r="IT21" s="156"/>
      <c r="IU21" s="156"/>
      <c r="IV21" s="156"/>
    </row>
    <row r="22" spans="1:256" ht="72.75" customHeight="1">
      <c r="A22" s="184"/>
      <c r="B22" s="185"/>
      <c r="C22" s="186"/>
      <c r="D22" s="187"/>
      <c r="E22" s="187"/>
      <c r="F22" s="188"/>
      <c r="G22" s="190"/>
      <c r="H22" s="190"/>
      <c r="I22" s="189"/>
      <c r="J22" s="190"/>
      <c r="K22" s="191"/>
      <c r="L22" s="191"/>
      <c r="M22" s="221"/>
      <c r="N22" s="191"/>
      <c r="O22" s="192"/>
      <c r="P22" s="193">
        <f>UPPER(IF($A22="","",VLOOKUP($A22,'[4]m round robin žrebna lista'!$A$7:$R$128,2)))</f>
      </c>
      <c r="Q22" s="193">
        <f>UPPER(IF($A22="","",VLOOKUP($A22,'[4]m round robin žrebna lista'!$A$7:$R$128,3)))</f>
      </c>
      <c r="R22" s="193">
        <f>PROPER(IF($A22="","",VLOOKUP($A22,'[4]m round robin žrebna lista'!$A$7:$R$128,4)))</f>
      </c>
      <c r="S22" s="193">
        <f>UPPER(IF($A22="","",VLOOKUP($A22,'[4]m round robin žrebna lista'!$A$7:$R$128,5)))</f>
      </c>
      <c r="T22" s="194"/>
      <c r="U22" s="194"/>
      <c r="V22" s="195"/>
      <c r="W22" s="194"/>
      <c r="X22" s="192"/>
      <c r="Y22" s="193">
        <f>UPPER(IF($A22="","",VLOOKUP($A22,'[4]m round robin žrebna lista'!$A$7:$R$128,2)))</f>
      </c>
      <c r="Z22" s="193">
        <f>UPPER(IF($A22="","",VLOOKUP($A22,'[4]m round robin žrebna lista'!$A$7:$R$128,3)))</f>
      </c>
      <c r="AA22" s="193">
        <f>PROPER(IF($A22="","",VLOOKUP($A22,'[4]m round robin žrebna lista'!$A$7:$R$128,4)))</f>
      </c>
      <c r="AB22" s="193">
        <f>UPPER(IF($A22="","",VLOOKUP($A22,'[4]m round robin žrebna lista'!$A$7:$R$128,5)))</f>
      </c>
      <c r="AC22" s="194">
        <f>IF(T22="","",IF(T22="1bb","1bb",IF(T22="3bb","3bb",IF(T22=1,0,M20))))</f>
      </c>
      <c r="AD22" s="194">
        <f>IF(U22="","",IF(U22="2bb","2bb",IF(U22="3bb","3bb",IF(U22=2,0,M21))))</f>
      </c>
      <c r="AE22" s="195"/>
      <c r="AF22" s="194">
        <f>IF(W22="","",IF(W22="3bb","3bb",IF(W22="4bb","4bb",IF(W22=3,M23,0))))</f>
      </c>
      <c r="AG22" s="201">
        <f>SUM(AC22:AF22)</f>
        <v>0</v>
      </c>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6"/>
      <c r="FA22" s="156"/>
      <c r="FB22" s="156"/>
      <c r="FC22" s="156"/>
      <c r="FD22" s="156"/>
      <c r="FE22" s="156"/>
      <c r="FF22" s="156"/>
      <c r="FG22" s="156"/>
      <c r="FH22" s="156"/>
      <c r="FI22" s="156"/>
      <c r="FJ22" s="156"/>
      <c r="FK22" s="156"/>
      <c r="FL22" s="156"/>
      <c r="FM22" s="156"/>
      <c r="FN22" s="156"/>
      <c r="FO22" s="156"/>
      <c r="FP22" s="156"/>
      <c r="FQ22" s="156"/>
      <c r="FR22" s="156"/>
      <c r="FS22" s="156"/>
      <c r="FT22" s="156"/>
      <c r="FU22" s="156"/>
      <c r="FV22" s="156"/>
      <c r="FW22" s="156"/>
      <c r="FX22" s="156"/>
      <c r="FY22" s="156"/>
      <c r="FZ22" s="156"/>
      <c r="GA22" s="156"/>
      <c r="GB22" s="156"/>
      <c r="GC22" s="156"/>
      <c r="GD22" s="156"/>
      <c r="GE22" s="156"/>
      <c r="GF22" s="156"/>
      <c r="GG22" s="156"/>
      <c r="GH22" s="156"/>
      <c r="GI22" s="156"/>
      <c r="GJ22" s="156"/>
      <c r="GK22" s="156"/>
      <c r="GL22" s="156"/>
      <c r="GM22" s="156"/>
      <c r="GN22" s="156"/>
      <c r="GO22" s="156"/>
      <c r="GP22" s="156"/>
      <c r="GQ22" s="156"/>
      <c r="GR22" s="156"/>
      <c r="GS22" s="156"/>
      <c r="GT22" s="156"/>
      <c r="GU22" s="156"/>
      <c r="GV22" s="156"/>
      <c r="GW22" s="156"/>
      <c r="GX22" s="156"/>
      <c r="GY22" s="156"/>
      <c r="GZ22" s="156"/>
      <c r="HA22" s="156"/>
      <c r="HB22" s="156"/>
      <c r="HC22" s="156"/>
      <c r="HD22" s="156"/>
      <c r="HE22" s="156"/>
      <c r="HF22" s="156"/>
      <c r="HG22" s="156"/>
      <c r="HH22" s="156"/>
      <c r="HI22" s="156"/>
      <c r="HJ22" s="156"/>
      <c r="HK22" s="156"/>
      <c r="HL22" s="156"/>
      <c r="HM22" s="156"/>
      <c r="HN22" s="156"/>
      <c r="HO22" s="156"/>
      <c r="HP22" s="156"/>
      <c r="HQ22" s="156"/>
      <c r="HR22" s="156"/>
      <c r="HS22" s="156"/>
      <c r="HT22" s="156"/>
      <c r="HU22" s="156"/>
      <c r="HV22" s="156"/>
      <c r="HW22" s="156"/>
      <c r="HX22" s="156"/>
      <c r="HY22" s="156"/>
      <c r="HZ22" s="156"/>
      <c r="IA22" s="156"/>
      <c r="IB22" s="156"/>
      <c r="IC22" s="156"/>
      <c r="ID22" s="156"/>
      <c r="IE22" s="156"/>
      <c r="IF22" s="156"/>
      <c r="IG22" s="156"/>
      <c r="IH22" s="156"/>
      <c r="II22" s="156"/>
      <c r="IJ22" s="156"/>
      <c r="IK22" s="156"/>
      <c r="IL22" s="156"/>
      <c r="IM22" s="156"/>
      <c r="IN22" s="156"/>
      <c r="IO22" s="156"/>
      <c r="IP22" s="156"/>
      <c r="IQ22" s="156"/>
      <c r="IR22" s="156"/>
      <c r="IS22" s="156"/>
      <c r="IT22" s="156"/>
      <c r="IU22" s="156"/>
      <c r="IV22" s="156"/>
    </row>
    <row r="23" spans="1:256" ht="72.75" customHeight="1">
      <c r="A23" s="184"/>
      <c r="B23" s="185"/>
      <c r="C23" s="186"/>
      <c r="D23" s="187"/>
      <c r="E23" s="187"/>
      <c r="F23" s="188"/>
      <c r="G23" s="190"/>
      <c r="H23" s="190"/>
      <c r="I23" s="190"/>
      <c r="J23" s="189"/>
      <c r="K23" s="191"/>
      <c r="L23" s="191"/>
      <c r="M23" s="221"/>
      <c r="N23" s="191"/>
      <c r="O23" s="192"/>
      <c r="P23" s="193">
        <f>UPPER(IF($A23="","",VLOOKUP($A23,'[4]m round robin žrebna lista'!$A$7:$R$128,2)))</f>
      </c>
      <c r="Q23" s="193">
        <f>UPPER(IF($A23="","",VLOOKUP($A23,'[4]m round robin žrebna lista'!$A$7:$R$128,3)))</f>
      </c>
      <c r="R23" s="193">
        <f>PROPER(IF($A23="","",VLOOKUP($A23,'[4]m round robin žrebna lista'!$A$7:$R$128,4)))</f>
      </c>
      <c r="S23" s="193">
        <f>UPPER(IF($A23="","",VLOOKUP($A23,'[4]m round robin žrebna lista'!$A$7:$R$128,5)))</f>
      </c>
      <c r="T23" s="194"/>
      <c r="U23" s="194"/>
      <c r="V23" s="194"/>
      <c r="W23" s="195"/>
      <c r="X23" s="192"/>
      <c r="Y23" s="193">
        <f>UPPER(IF($A23="","",VLOOKUP($A23,'[4]m round robin žrebna lista'!$A$7:$R$128,2)))</f>
      </c>
      <c r="Z23" s="193">
        <f>UPPER(IF($A23="","",VLOOKUP($A23,'[4]m round robin žrebna lista'!$A$7:$R$128,3)))</f>
      </c>
      <c r="AA23" s="193">
        <f>PROPER(IF($A23="","",VLOOKUP($A23,'[4]m round robin žrebna lista'!$A$7:$R$128,4)))</f>
      </c>
      <c r="AB23" s="193">
        <f>UPPER(IF($A23="","",VLOOKUP($A23,'[4]m round robin žrebna lista'!$A$7:$R$128,5)))</f>
      </c>
      <c r="AC23" s="194">
        <f>IF(T23="","",IF(T23="1bb","1bb",IF(T23="4bb","4bb",IF(T23=1,0,M20))))</f>
      </c>
      <c r="AD23" s="194">
        <f>IF(U23="","",IF(U23="2bb","2bb",IF(U23="4bb","4bb",IF(U23=2,0,M21))))</f>
      </c>
      <c r="AE23" s="194">
        <f>IF(V23="","",IF(V23="3bb","3bb",IF(V23="4bb","4bb",IF(V23=3,0,M22))))</f>
      </c>
      <c r="AF23" s="195"/>
      <c r="AG23" s="201">
        <f>SUM(AC23:AE23)</f>
        <v>0</v>
      </c>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c r="HC23" s="156"/>
      <c r="HD23" s="156"/>
      <c r="HE23" s="156"/>
      <c r="HF23" s="156"/>
      <c r="HG23" s="156"/>
      <c r="HH23" s="156"/>
      <c r="HI23" s="156"/>
      <c r="HJ23" s="156"/>
      <c r="HK23" s="156"/>
      <c r="HL23" s="156"/>
      <c r="HM23" s="156"/>
      <c r="HN23" s="156"/>
      <c r="HO23" s="156"/>
      <c r="HP23" s="156"/>
      <c r="HQ23" s="156"/>
      <c r="HR23" s="156"/>
      <c r="HS23" s="156"/>
      <c r="HT23" s="156"/>
      <c r="HU23" s="156"/>
      <c r="HV23" s="156"/>
      <c r="HW23" s="156"/>
      <c r="HX23" s="156"/>
      <c r="HY23" s="156"/>
      <c r="HZ23" s="156"/>
      <c r="IA23" s="156"/>
      <c r="IB23" s="156"/>
      <c r="IC23" s="156"/>
      <c r="ID23" s="156"/>
      <c r="IE23" s="156"/>
      <c r="IF23" s="156"/>
      <c r="IG23" s="156"/>
      <c r="IH23" s="156"/>
      <c r="II23" s="156"/>
      <c r="IJ23" s="156"/>
      <c r="IK23" s="156"/>
      <c r="IL23" s="156"/>
      <c r="IM23" s="156"/>
      <c r="IN23" s="156"/>
      <c r="IO23" s="156"/>
      <c r="IP23" s="156"/>
      <c r="IQ23" s="156"/>
      <c r="IR23" s="156"/>
      <c r="IS23" s="156"/>
      <c r="IT23" s="156"/>
      <c r="IU23" s="156"/>
      <c r="IV23" s="156"/>
    </row>
    <row r="24" spans="1:256" ht="112.5" customHeight="1">
      <c r="A24" s="279"/>
      <c r="B24" s="279"/>
      <c r="C24" s="280"/>
      <c r="D24" s="280"/>
      <c r="E24" s="202"/>
      <c r="F24" s="203"/>
      <c r="G24" s="204"/>
      <c r="H24" s="204"/>
      <c r="I24" s="204"/>
      <c r="J24" s="205"/>
      <c r="K24" s="281"/>
      <c r="L24" s="281"/>
      <c r="M24" s="219"/>
      <c r="N24" s="156"/>
      <c r="O24" s="156"/>
      <c r="P24" s="192"/>
      <c r="Q24" s="192"/>
      <c r="R24" s="192"/>
      <c r="S24" s="192"/>
      <c r="T24" s="192"/>
      <c r="U24" s="192"/>
      <c r="V24" s="192"/>
      <c r="W24" s="192"/>
      <c r="X24" s="192"/>
      <c r="Y24" s="192"/>
      <c r="Z24" s="192"/>
      <c r="AA24" s="192"/>
      <c r="AB24" s="192"/>
      <c r="AC24" s="192"/>
      <c r="AD24" s="192"/>
      <c r="AE24" s="192"/>
      <c r="AF24" s="192"/>
      <c r="AG24" s="192"/>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c r="HP24" s="156"/>
      <c r="HQ24" s="156"/>
      <c r="HR24" s="156"/>
      <c r="HS24" s="156"/>
      <c r="HT24" s="156"/>
      <c r="HU24" s="156"/>
      <c r="HV24" s="156"/>
      <c r="HW24" s="156"/>
      <c r="HX24" s="156"/>
      <c r="HY24" s="156"/>
      <c r="HZ24" s="156"/>
      <c r="IA24" s="156"/>
      <c r="IB24" s="156"/>
      <c r="IC24" s="156"/>
      <c r="ID24" s="156"/>
      <c r="IE24" s="156"/>
      <c r="IF24" s="156"/>
      <c r="IG24" s="156"/>
      <c r="IH24" s="156"/>
      <c r="II24" s="156"/>
      <c r="IJ24" s="156"/>
      <c r="IK24" s="156"/>
      <c r="IL24" s="156"/>
      <c r="IM24" s="156"/>
      <c r="IN24" s="156"/>
      <c r="IO24" s="156"/>
      <c r="IP24" s="156"/>
      <c r="IQ24" s="156"/>
      <c r="IR24" s="156"/>
      <c r="IS24" s="156"/>
      <c r="IT24" s="156"/>
      <c r="IU24" s="156"/>
      <c r="IV24" s="156"/>
    </row>
    <row r="25" spans="1:256" s="175" customFormat="1" ht="49.5" customHeight="1">
      <c r="A25" s="279"/>
      <c r="B25" s="279"/>
      <c r="C25" s="206"/>
      <c r="D25" s="207"/>
      <c r="E25" s="207"/>
      <c r="F25" s="208"/>
      <c r="G25" s="270"/>
      <c r="H25" s="270"/>
      <c r="I25" s="270"/>
      <c r="J25" s="205"/>
      <c r="K25" s="276"/>
      <c r="L25" s="276"/>
      <c r="M25" s="219"/>
      <c r="N25" s="174"/>
      <c r="O25" s="174"/>
      <c r="P25" s="222"/>
      <c r="Q25" s="222"/>
      <c r="R25" s="222"/>
      <c r="S25" s="222"/>
      <c r="T25" s="222"/>
      <c r="U25" s="222"/>
      <c r="V25" s="222"/>
      <c r="W25" s="222"/>
      <c r="X25" s="222"/>
      <c r="Y25" s="222"/>
      <c r="Z25" s="222"/>
      <c r="AA25" s="222"/>
      <c r="AB25" s="222"/>
      <c r="AC25" s="222"/>
      <c r="AD25" s="222"/>
      <c r="AE25" s="222"/>
      <c r="AF25" s="222"/>
      <c r="AG25" s="222"/>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c r="IT25" s="174"/>
      <c r="IU25" s="174"/>
      <c r="IV25" s="174"/>
    </row>
    <row r="26" spans="1:13" ht="49.5" customHeight="1">
      <c r="A26" s="279"/>
      <c r="B26" s="279"/>
      <c r="C26" s="209"/>
      <c r="D26" s="207"/>
      <c r="E26" s="207"/>
      <c r="F26" s="203"/>
      <c r="G26" s="270"/>
      <c r="H26" s="270"/>
      <c r="I26" s="270"/>
      <c r="J26" s="205"/>
      <c r="K26" s="276"/>
      <c r="L26" s="276"/>
      <c r="M26" s="219"/>
    </row>
    <row r="27" spans="1:256" s="211" customFormat="1" ht="20.25">
      <c r="A27" s="277"/>
      <c r="B27" s="277"/>
      <c r="C27" s="277"/>
      <c r="D27" s="277"/>
      <c r="E27" s="277"/>
      <c r="F27" s="277"/>
      <c r="G27" s="277"/>
      <c r="H27" s="277"/>
      <c r="I27" s="277"/>
      <c r="J27" s="277"/>
      <c r="K27" s="277"/>
      <c r="L27" s="277"/>
      <c r="M27" s="219"/>
      <c r="N27" s="210"/>
      <c r="O27" s="210"/>
      <c r="P27" s="224"/>
      <c r="Q27" s="224"/>
      <c r="R27" s="224"/>
      <c r="S27" s="224"/>
      <c r="T27" s="224"/>
      <c r="U27" s="224"/>
      <c r="V27" s="224"/>
      <c r="W27" s="224"/>
      <c r="X27" s="224"/>
      <c r="Y27" s="224"/>
      <c r="Z27" s="224"/>
      <c r="AA27" s="224"/>
      <c r="AB27" s="224"/>
      <c r="AC27" s="224"/>
      <c r="AD27" s="224"/>
      <c r="AE27" s="224"/>
      <c r="AF27" s="224"/>
      <c r="AG27" s="224"/>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c r="HP27" s="210"/>
      <c r="HQ27" s="210"/>
      <c r="HR27" s="210"/>
      <c r="HS27" s="210"/>
      <c r="HT27" s="210"/>
      <c r="HU27" s="210"/>
      <c r="HV27" s="210"/>
      <c r="HW27" s="210"/>
      <c r="HX27" s="210"/>
      <c r="HY27" s="210"/>
      <c r="HZ27" s="210"/>
      <c r="IA27" s="210"/>
      <c r="IB27" s="210"/>
      <c r="IC27" s="210"/>
      <c r="ID27" s="210"/>
      <c r="IE27" s="210"/>
      <c r="IF27" s="210"/>
      <c r="IG27" s="210"/>
      <c r="IH27" s="210"/>
      <c r="II27" s="210"/>
      <c r="IJ27" s="210"/>
      <c r="IK27" s="210"/>
      <c r="IL27" s="210"/>
      <c r="IM27" s="210"/>
      <c r="IN27" s="210"/>
      <c r="IO27" s="210"/>
      <c r="IP27" s="210"/>
      <c r="IQ27" s="210"/>
      <c r="IR27" s="210"/>
      <c r="IS27" s="210"/>
      <c r="IT27" s="210"/>
      <c r="IU27" s="210"/>
      <c r="IV27" s="210"/>
    </row>
    <row r="28" spans="1:256" s="175" customFormat="1" ht="30.75">
      <c r="A28" s="206"/>
      <c r="B28" s="206"/>
      <c r="C28" s="206"/>
      <c r="D28" s="206"/>
      <c r="E28" s="206"/>
      <c r="F28" s="157"/>
      <c r="G28" s="206"/>
      <c r="H28" s="206"/>
      <c r="I28" s="206"/>
      <c r="J28" s="206"/>
      <c r="K28" s="206"/>
      <c r="L28" s="206"/>
      <c r="M28" s="225"/>
      <c r="N28" s="174"/>
      <c r="O28" s="174"/>
      <c r="P28" s="222"/>
      <c r="Q28" s="222"/>
      <c r="R28" s="222"/>
      <c r="S28" s="222"/>
      <c r="T28" s="222"/>
      <c r="U28" s="222"/>
      <c r="V28" s="222"/>
      <c r="W28" s="222"/>
      <c r="X28" s="222"/>
      <c r="Y28" s="222"/>
      <c r="Z28" s="222"/>
      <c r="AA28" s="222"/>
      <c r="AB28" s="222"/>
      <c r="AC28" s="222"/>
      <c r="AD28" s="222"/>
      <c r="AE28" s="222"/>
      <c r="AF28" s="222"/>
      <c r="AG28" s="222"/>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row>
    <row r="29" spans="1:256" ht="20.25">
      <c r="A29" s="158"/>
      <c r="B29" s="212"/>
      <c r="C29" s="212"/>
      <c r="D29" s="212"/>
      <c r="E29" s="212"/>
      <c r="F29" s="212"/>
      <c r="G29" s="212"/>
      <c r="H29" s="212"/>
      <c r="I29" s="212"/>
      <c r="J29" s="212"/>
      <c r="K29" s="212"/>
      <c r="L29" s="212"/>
      <c r="M29" s="226"/>
      <c r="N29" s="213"/>
      <c r="O29" s="213"/>
      <c r="P29" s="227"/>
      <c r="Q29" s="227"/>
      <c r="R29" s="227"/>
      <c r="S29" s="227"/>
      <c r="T29" s="227"/>
      <c r="U29" s="227"/>
      <c r="V29" s="227"/>
      <c r="W29" s="227"/>
      <c r="X29" s="227"/>
      <c r="Y29" s="227"/>
      <c r="Z29" s="227"/>
      <c r="AA29" s="227"/>
      <c r="AB29" s="227"/>
      <c r="AC29" s="227"/>
      <c r="AD29" s="227"/>
      <c r="AE29" s="227"/>
      <c r="AF29" s="227"/>
      <c r="AG29" s="227"/>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213"/>
      <c r="DP29" s="213"/>
      <c r="DQ29" s="213"/>
      <c r="DR29" s="213"/>
      <c r="DS29" s="213"/>
      <c r="DT29" s="213"/>
      <c r="DU29" s="213"/>
      <c r="DV29" s="213"/>
      <c r="DW29" s="213"/>
      <c r="DX29" s="213"/>
      <c r="DY29" s="213"/>
      <c r="DZ29" s="213"/>
      <c r="EA29" s="213"/>
      <c r="EB29" s="213"/>
      <c r="EC29" s="213"/>
      <c r="ED29" s="213"/>
      <c r="EE29" s="213"/>
      <c r="EF29" s="213"/>
      <c r="EG29" s="213"/>
      <c r="EH29" s="213"/>
      <c r="EI29" s="213"/>
      <c r="EJ29" s="213"/>
      <c r="EK29" s="213"/>
      <c r="EL29" s="213"/>
      <c r="EM29" s="213"/>
      <c r="EN29" s="213"/>
      <c r="EO29" s="213"/>
      <c r="EP29" s="213"/>
      <c r="EQ29" s="213"/>
      <c r="ER29" s="213"/>
      <c r="ES29" s="213"/>
      <c r="ET29" s="213"/>
      <c r="EU29" s="213"/>
      <c r="EV29" s="213"/>
      <c r="EW29" s="213"/>
      <c r="EX29" s="213"/>
      <c r="EY29" s="213"/>
      <c r="EZ29" s="213"/>
      <c r="FA29" s="213"/>
      <c r="FB29" s="213"/>
      <c r="FC29" s="213"/>
      <c r="FD29" s="213"/>
      <c r="FE29" s="213"/>
      <c r="FF29" s="213"/>
      <c r="FG29" s="213"/>
      <c r="FH29" s="213"/>
      <c r="FI29" s="213"/>
      <c r="FJ29" s="213"/>
      <c r="FK29" s="213"/>
      <c r="FL29" s="213"/>
      <c r="FM29" s="213"/>
      <c r="FN29" s="213"/>
      <c r="FO29" s="213"/>
      <c r="FP29" s="213"/>
      <c r="FQ29" s="213"/>
      <c r="FR29" s="213"/>
      <c r="FS29" s="213"/>
      <c r="FT29" s="213"/>
      <c r="FU29" s="213"/>
      <c r="FV29" s="213"/>
      <c r="FW29" s="213"/>
      <c r="FX29" s="213"/>
      <c r="FY29" s="213"/>
      <c r="FZ29" s="213"/>
      <c r="GA29" s="213"/>
      <c r="GB29" s="213"/>
      <c r="GC29" s="213"/>
      <c r="GD29" s="213"/>
      <c r="GE29" s="213"/>
      <c r="GF29" s="213"/>
      <c r="GG29" s="213"/>
      <c r="GH29" s="213"/>
      <c r="GI29" s="213"/>
      <c r="GJ29" s="213"/>
      <c r="GK29" s="213"/>
      <c r="GL29" s="213"/>
      <c r="GM29" s="213"/>
      <c r="GN29" s="213"/>
      <c r="GO29" s="213"/>
      <c r="GP29" s="213"/>
      <c r="GQ29" s="213"/>
      <c r="GR29" s="213"/>
      <c r="GS29" s="213"/>
      <c r="GT29" s="213"/>
      <c r="GU29" s="213"/>
      <c r="GV29" s="213"/>
      <c r="GW29" s="213"/>
      <c r="GX29" s="213"/>
      <c r="GY29" s="213"/>
      <c r="GZ29" s="213"/>
      <c r="HA29" s="213"/>
      <c r="HB29" s="213"/>
      <c r="HC29" s="213"/>
      <c r="HD29" s="213"/>
      <c r="HE29" s="213"/>
      <c r="HF29" s="213"/>
      <c r="HG29" s="213"/>
      <c r="HH29" s="213"/>
      <c r="HI29" s="213"/>
      <c r="HJ29" s="213"/>
      <c r="HK29" s="213"/>
      <c r="HL29" s="213"/>
      <c r="HM29" s="213"/>
      <c r="HN29" s="213"/>
      <c r="HO29" s="213"/>
      <c r="HP29" s="213"/>
      <c r="HQ29" s="213"/>
      <c r="HR29" s="213"/>
      <c r="HS29" s="213"/>
      <c r="HT29" s="213"/>
      <c r="HU29" s="213"/>
      <c r="HV29" s="213"/>
      <c r="HW29" s="213"/>
      <c r="HX29" s="213"/>
      <c r="HY29" s="213"/>
      <c r="HZ29" s="213"/>
      <c r="IA29" s="213"/>
      <c r="IB29" s="213"/>
      <c r="IC29" s="213"/>
      <c r="ID29" s="213"/>
      <c r="IE29" s="213"/>
      <c r="IF29" s="213"/>
      <c r="IG29" s="213"/>
      <c r="IH29" s="213"/>
      <c r="II29" s="213"/>
      <c r="IJ29" s="213"/>
      <c r="IK29" s="213"/>
      <c r="IL29" s="213"/>
      <c r="IM29" s="213"/>
      <c r="IN29" s="213"/>
      <c r="IO29" s="213"/>
      <c r="IP29" s="213"/>
      <c r="IQ29" s="213"/>
      <c r="IR29" s="213"/>
      <c r="IS29" s="213"/>
      <c r="IT29" s="213"/>
      <c r="IU29" s="213"/>
      <c r="IV29" s="213"/>
    </row>
    <row r="30" spans="14:256" ht="20.25">
      <c r="N30" s="156"/>
      <c r="O30" s="156"/>
      <c r="P30" s="192"/>
      <c r="Q30" s="192"/>
      <c r="R30" s="192"/>
      <c r="S30" s="192"/>
      <c r="T30" s="192"/>
      <c r="U30" s="192"/>
      <c r="V30" s="192"/>
      <c r="W30" s="192"/>
      <c r="X30" s="192"/>
      <c r="Y30" s="192"/>
      <c r="Z30" s="192"/>
      <c r="AA30" s="192"/>
      <c r="AB30" s="192"/>
      <c r="AC30" s="192"/>
      <c r="AD30" s="192"/>
      <c r="AE30" s="192"/>
      <c r="AF30" s="192"/>
      <c r="AG30" s="192"/>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c r="FF30" s="156"/>
      <c r="FG30" s="156"/>
      <c r="FH30" s="156"/>
      <c r="FI30" s="156"/>
      <c r="FJ30" s="156"/>
      <c r="FK30" s="156"/>
      <c r="FL30" s="156"/>
      <c r="FM30" s="156"/>
      <c r="FN30" s="156"/>
      <c r="FO30" s="156"/>
      <c r="FP30" s="156"/>
      <c r="FQ30" s="156"/>
      <c r="FR30" s="156"/>
      <c r="FS30" s="156"/>
      <c r="FT30" s="156"/>
      <c r="FU30" s="156"/>
      <c r="FV30" s="156"/>
      <c r="FW30" s="156"/>
      <c r="FX30" s="156"/>
      <c r="FY30" s="156"/>
      <c r="FZ30" s="156"/>
      <c r="GA30" s="156"/>
      <c r="GB30" s="156"/>
      <c r="GC30" s="156"/>
      <c r="GD30" s="156"/>
      <c r="GE30" s="156"/>
      <c r="GF30" s="156"/>
      <c r="GG30" s="156"/>
      <c r="GH30" s="156"/>
      <c r="GI30" s="156"/>
      <c r="GJ30" s="156"/>
      <c r="GK30" s="156"/>
      <c r="GL30" s="156"/>
      <c r="GM30" s="156"/>
      <c r="GN30" s="156"/>
      <c r="GO30" s="156"/>
      <c r="GP30" s="156"/>
      <c r="GQ30" s="156"/>
      <c r="GR30" s="156"/>
      <c r="GS30" s="156"/>
      <c r="GT30" s="156"/>
      <c r="GU30" s="156"/>
      <c r="GV30" s="156"/>
      <c r="GW30" s="156"/>
      <c r="GX30" s="156"/>
      <c r="GY30" s="156"/>
      <c r="GZ30" s="156"/>
      <c r="HA30" s="156"/>
      <c r="HB30" s="156"/>
      <c r="HC30" s="156"/>
      <c r="HD30" s="156"/>
      <c r="HE30" s="156"/>
      <c r="HF30" s="156"/>
      <c r="HG30" s="156"/>
      <c r="HH30" s="156"/>
      <c r="HI30" s="156"/>
      <c r="HJ30" s="156"/>
      <c r="HK30" s="156"/>
      <c r="HL30" s="156"/>
      <c r="HM30" s="156"/>
      <c r="HN30" s="156"/>
      <c r="HO30" s="156"/>
      <c r="HP30" s="156"/>
      <c r="HQ30" s="156"/>
      <c r="HR30" s="156"/>
      <c r="HS30" s="156"/>
      <c r="HT30" s="156"/>
      <c r="HU30" s="156"/>
      <c r="HV30" s="156"/>
      <c r="HW30" s="156"/>
      <c r="HX30" s="156"/>
      <c r="HY30" s="156"/>
      <c r="HZ30" s="156"/>
      <c r="IA30" s="156"/>
      <c r="IB30" s="156"/>
      <c r="IC30" s="156"/>
      <c r="ID30" s="156"/>
      <c r="IE30" s="156"/>
      <c r="IF30" s="156"/>
      <c r="IG30" s="156"/>
      <c r="IH30" s="156"/>
      <c r="II30" s="156"/>
      <c r="IJ30" s="156"/>
      <c r="IK30" s="156"/>
      <c r="IL30" s="156"/>
      <c r="IM30" s="156"/>
      <c r="IN30" s="156"/>
      <c r="IO30" s="156"/>
      <c r="IP30" s="156"/>
      <c r="IQ30" s="156"/>
      <c r="IR30" s="156"/>
      <c r="IS30" s="156"/>
      <c r="IT30" s="156"/>
      <c r="IU30" s="156"/>
      <c r="IV30" s="156"/>
    </row>
    <row r="31" spans="14:256" ht="20.25">
      <c r="N31" s="156"/>
      <c r="O31" s="156"/>
      <c r="P31" s="192"/>
      <c r="Q31" s="192"/>
      <c r="R31" s="192"/>
      <c r="S31" s="192"/>
      <c r="T31" s="192"/>
      <c r="U31" s="192"/>
      <c r="V31" s="192"/>
      <c r="W31" s="192"/>
      <c r="X31" s="192"/>
      <c r="Y31" s="192"/>
      <c r="Z31" s="192"/>
      <c r="AA31" s="192"/>
      <c r="AB31" s="192"/>
      <c r="AC31" s="192"/>
      <c r="AD31" s="192"/>
      <c r="AE31" s="192"/>
      <c r="AF31" s="192"/>
      <c r="AG31" s="192"/>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6"/>
      <c r="FA31" s="156"/>
      <c r="FB31" s="156"/>
      <c r="FC31" s="156"/>
      <c r="FD31" s="156"/>
      <c r="FE31" s="156"/>
      <c r="FF31" s="156"/>
      <c r="FG31" s="156"/>
      <c r="FH31" s="156"/>
      <c r="FI31" s="156"/>
      <c r="FJ31" s="156"/>
      <c r="FK31" s="156"/>
      <c r="FL31" s="156"/>
      <c r="FM31" s="156"/>
      <c r="FN31" s="156"/>
      <c r="FO31" s="156"/>
      <c r="FP31" s="156"/>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c r="IQ31" s="156"/>
      <c r="IR31" s="156"/>
      <c r="IS31" s="156"/>
      <c r="IT31" s="156"/>
      <c r="IU31" s="156"/>
      <c r="IV31" s="156"/>
    </row>
    <row r="32" spans="10:256" ht="30">
      <c r="J32" s="216"/>
      <c r="K32" s="216"/>
      <c r="N32" s="156"/>
      <c r="O32" s="156"/>
      <c r="P32" s="192"/>
      <c r="Q32" s="192"/>
      <c r="R32" s="192"/>
      <c r="S32" s="192"/>
      <c r="T32" s="192"/>
      <c r="U32" s="192"/>
      <c r="V32" s="192"/>
      <c r="W32" s="192"/>
      <c r="X32" s="192"/>
      <c r="Y32" s="192"/>
      <c r="Z32" s="192"/>
      <c r="AA32" s="192"/>
      <c r="AB32" s="192"/>
      <c r="AC32" s="192"/>
      <c r="AD32" s="192"/>
      <c r="AE32" s="192"/>
      <c r="AF32" s="192"/>
      <c r="AG32" s="192"/>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156"/>
      <c r="EN32" s="156"/>
      <c r="EO32" s="156"/>
      <c r="EP32" s="156"/>
      <c r="EQ32" s="156"/>
      <c r="ER32" s="156"/>
      <c r="ES32" s="156"/>
      <c r="ET32" s="156"/>
      <c r="EU32" s="156"/>
      <c r="EV32" s="156"/>
      <c r="EW32" s="156"/>
      <c r="EX32" s="156"/>
      <c r="EY32" s="156"/>
      <c r="EZ32" s="156"/>
      <c r="FA32" s="156"/>
      <c r="FB32" s="156"/>
      <c r="FC32" s="156"/>
      <c r="FD32" s="156"/>
      <c r="FE32" s="156"/>
      <c r="FF32" s="156"/>
      <c r="FG32" s="156"/>
      <c r="FH32" s="156"/>
      <c r="FI32" s="156"/>
      <c r="FJ32" s="156"/>
      <c r="FK32" s="156"/>
      <c r="FL32" s="156"/>
      <c r="FM32" s="156"/>
      <c r="FN32" s="156"/>
      <c r="FO32" s="156"/>
      <c r="FP32" s="156"/>
      <c r="FQ32" s="156"/>
      <c r="FR32" s="156"/>
      <c r="FS32" s="156"/>
      <c r="FT32" s="156"/>
      <c r="FU32" s="156"/>
      <c r="FV32" s="156"/>
      <c r="FW32" s="156"/>
      <c r="FX32" s="156"/>
      <c r="FY32" s="156"/>
      <c r="FZ32" s="156"/>
      <c r="GA32" s="156"/>
      <c r="GB32" s="156"/>
      <c r="GC32" s="156"/>
      <c r="GD32" s="156"/>
      <c r="GE32" s="156"/>
      <c r="GF32" s="156"/>
      <c r="GG32" s="156"/>
      <c r="GH32" s="156"/>
      <c r="GI32" s="156"/>
      <c r="GJ32" s="156"/>
      <c r="GK32" s="156"/>
      <c r="GL32" s="156"/>
      <c r="GM32" s="156"/>
      <c r="GN32" s="156"/>
      <c r="GO32" s="156"/>
      <c r="GP32" s="156"/>
      <c r="GQ32" s="156"/>
      <c r="GR32" s="156"/>
      <c r="GS32" s="156"/>
      <c r="GT32" s="156"/>
      <c r="GU32" s="156"/>
      <c r="GV32" s="156"/>
      <c r="GW32" s="156"/>
      <c r="GX32" s="156"/>
      <c r="GY32" s="156"/>
      <c r="GZ32" s="156"/>
      <c r="HA32" s="156"/>
      <c r="HB32" s="156"/>
      <c r="HC32" s="156"/>
      <c r="HD32" s="156"/>
      <c r="HE32" s="156"/>
      <c r="HF32" s="156"/>
      <c r="HG32" s="156"/>
      <c r="HH32" s="156"/>
      <c r="HI32" s="156"/>
      <c r="HJ32" s="156"/>
      <c r="HK32" s="156"/>
      <c r="HL32" s="156"/>
      <c r="HM32" s="156"/>
      <c r="HN32" s="156"/>
      <c r="HO32" s="156"/>
      <c r="HP32" s="156"/>
      <c r="HQ32" s="156"/>
      <c r="HR32" s="156"/>
      <c r="HS32" s="156"/>
      <c r="HT32" s="156"/>
      <c r="HU32" s="156"/>
      <c r="HV32" s="156"/>
      <c r="HW32" s="156"/>
      <c r="HX32" s="156"/>
      <c r="HY32" s="156"/>
      <c r="HZ32" s="156"/>
      <c r="IA32" s="156"/>
      <c r="IB32" s="156"/>
      <c r="IC32" s="156"/>
      <c r="ID32" s="156"/>
      <c r="IE32" s="156"/>
      <c r="IF32" s="156"/>
      <c r="IG32" s="156"/>
      <c r="IH32" s="156"/>
      <c r="II32" s="156"/>
      <c r="IJ32" s="156"/>
      <c r="IK32" s="156"/>
      <c r="IL32" s="156"/>
      <c r="IM32" s="156"/>
      <c r="IN32" s="156"/>
      <c r="IO32" s="156"/>
      <c r="IP32" s="156"/>
      <c r="IQ32" s="156"/>
      <c r="IR32" s="156"/>
      <c r="IS32" s="156"/>
      <c r="IT32" s="156"/>
      <c r="IU32" s="156"/>
      <c r="IV32" s="156"/>
    </row>
    <row r="33" spans="10:256" ht="30">
      <c r="J33" s="216"/>
      <c r="K33" s="216"/>
      <c r="N33" s="156"/>
      <c r="O33" s="156"/>
      <c r="P33" s="192"/>
      <c r="Q33" s="192"/>
      <c r="R33" s="192"/>
      <c r="S33" s="192"/>
      <c r="T33" s="192"/>
      <c r="U33" s="192"/>
      <c r="V33" s="192"/>
      <c r="W33" s="192"/>
      <c r="X33" s="192"/>
      <c r="Y33" s="192"/>
      <c r="Z33" s="192"/>
      <c r="AA33" s="192"/>
      <c r="AB33" s="192"/>
      <c r="AC33" s="192"/>
      <c r="AD33" s="192"/>
      <c r="AE33" s="192"/>
      <c r="AF33" s="192"/>
      <c r="AG33" s="192"/>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6"/>
      <c r="FU33" s="156"/>
      <c r="FV33" s="156"/>
      <c r="FW33" s="156"/>
      <c r="FX33" s="156"/>
      <c r="FY33" s="156"/>
      <c r="FZ33" s="156"/>
      <c r="GA33" s="156"/>
      <c r="GB33" s="156"/>
      <c r="GC33" s="156"/>
      <c r="GD33" s="156"/>
      <c r="GE33" s="156"/>
      <c r="GF33" s="156"/>
      <c r="GG33" s="156"/>
      <c r="GH33" s="156"/>
      <c r="GI33" s="156"/>
      <c r="GJ33" s="156"/>
      <c r="GK33" s="156"/>
      <c r="GL33" s="156"/>
      <c r="GM33" s="156"/>
      <c r="GN33" s="156"/>
      <c r="GO33" s="156"/>
      <c r="GP33" s="156"/>
      <c r="GQ33" s="156"/>
      <c r="GR33" s="156"/>
      <c r="GS33" s="156"/>
      <c r="GT33" s="156"/>
      <c r="GU33" s="156"/>
      <c r="GV33" s="156"/>
      <c r="GW33" s="156"/>
      <c r="GX33" s="156"/>
      <c r="GY33" s="156"/>
      <c r="GZ33" s="156"/>
      <c r="HA33" s="156"/>
      <c r="HB33" s="156"/>
      <c r="HC33" s="156"/>
      <c r="HD33" s="156"/>
      <c r="HE33" s="156"/>
      <c r="HF33" s="156"/>
      <c r="HG33" s="156"/>
      <c r="HH33" s="156"/>
      <c r="HI33" s="156"/>
      <c r="HJ33" s="156"/>
      <c r="HK33" s="156"/>
      <c r="HL33" s="156"/>
      <c r="HM33" s="156"/>
      <c r="HN33" s="156"/>
      <c r="HO33" s="156"/>
      <c r="HP33" s="156"/>
      <c r="HQ33" s="156"/>
      <c r="HR33" s="156"/>
      <c r="HS33" s="156"/>
      <c r="HT33" s="156"/>
      <c r="HU33" s="156"/>
      <c r="HV33" s="156"/>
      <c r="HW33" s="156"/>
      <c r="HX33" s="156"/>
      <c r="HY33" s="156"/>
      <c r="HZ33" s="156"/>
      <c r="IA33" s="156"/>
      <c r="IB33" s="156"/>
      <c r="IC33" s="156"/>
      <c r="ID33" s="156"/>
      <c r="IE33" s="156"/>
      <c r="IF33" s="156"/>
      <c r="IG33" s="156"/>
      <c r="IH33" s="156"/>
      <c r="II33" s="156"/>
      <c r="IJ33" s="156"/>
      <c r="IK33" s="156"/>
      <c r="IL33" s="156"/>
      <c r="IM33" s="156"/>
      <c r="IN33" s="156"/>
      <c r="IO33" s="156"/>
      <c r="IP33" s="156"/>
      <c r="IQ33" s="156"/>
      <c r="IR33" s="156"/>
      <c r="IS33" s="156"/>
      <c r="IT33" s="156"/>
      <c r="IU33" s="156"/>
      <c r="IV33" s="156"/>
    </row>
    <row r="34" spans="10:256" ht="30">
      <c r="J34" s="216"/>
      <c r="K34" s="216"/>
      <c r="N34" s="156"/>
      <c r="O34" s="156"/>
      <c r="P34" s="192"/>
      <c r="Q34" s="192"/>
      <c r="R34" s="192"/>
      <c r="S34" s="192"/>
      <c r="T34" s="192"/>
      <c r="U34" s="192"/>
      <c r="V34" s="192"/>
      <c r="W34" s="192"/>
      <c r="X34" s="192"/>
      <c r="Y34" s="192"/>
      <c r="Z34" s="192"/>
      <c r="AA34" s="192"/>
      <c r="AB34" s="192"/>
      <c r="AC34" s="192"/>
      <c r="AD34" s="192"/>
      <c r="AE34" s="192"/>
      <c r="AF34" s="192"/>
      <c r="AG34" s="192"/>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6"/>
      <c r="FU34" s="156"/>
      <c r="FV34" s="156"/>
      <c r="FW34" s="156"/>
      <c r="FX34" s="156"/>
      <c r="FY34" s="156"/>
      <c r="FZ34" s="156"/>
      <c r="GA34" s="156"/>
      <c r="GB34" s="156"/>
      <c r="GC34" s="156"/>
      <c r="GD34" s="156"/>
      <c r="GE34" s="156"/>
      <c r="GF34" s="156"/>
      <c r="GG34" s="156"/>
      <c r="GH34" s="156"/>
      <c r="GI34" s="156"/>
      <c r="GJ34" s="156"/>
      <c r="GK34" s="156"/>
      <c r="GL34" s="156"/>
      <c r="GM34" s="156"/>
      <c r="GN34" s="156"/>
      <c r="GO34" s="156"/>
      <c r="GP34" s="156"/>
      <c r="GQ34" s="156"/>
      <c r="GR34" s="156"/>
      <c r="GS34" s="156"/>
      <c r="GT34" s="156"/>
      <c r="GU34" s="156"/>
      <c r="GV34" s="156"/>
      <c r="GW34" s="156"/>
      <c r="GX34" s="156"/>
      <c r="GY34" s="156"/>
      <c r="GZ34" s="156"/>
      <c r="HA34" s="156"/>
      <c r="HB34" s="156"/>
      <c r="HC34" s="156"/>
      <c r="HD34" s="156"/>
      <c r="HE34" s="156"/>
      <c r="HF34" s="156"/>
      <c r="HG34" s="156"/>
      <c r="HH34" s="156"/>
      <c r="HI34" s="156"/>
      <c r="HJ34" s="156"/>
      <c r="HK34" s="156"/>
      <c r="HL34" s="156"/>
      <c r="HM34" s="156"/>
      <c r="HN34" s="156"/>
      <c r="HO34" s="156"/>
      <c r="HP34" s="156"/>
      <c r="HQ34" s="156"/>
      <c r="HR34" s="156"/>
      <c r="HS34" s="156"/>
      <c r="HT34" s="156"/>
      <c r="HU34" s="156"/>
      <c r="HV34" s="156"/>
      <c r="HW34" s="156"/>
      <c r="HX34" s="156"/>
      <c r="HY34" s="156"/>
      <c r="HZ34" s="156"/>
      <c r="IA34" s="156"/>
      <c r="IB34" s="156"/>
      <c r="IC34" s="156"/>
      <c r="ID34" s="156"/>
      <c r="IE34" s="156"/>
      <c r="IF34" s="156"/>
      <c r="IG34" s="156"/>
      <c r="IH34" s="156"/>
      <c r="II34" s="156"/>
      <c r="IJ34" s="156"/>
      <c r="IK34" s="156"/>
      <c r="IL34" s="156"/>
      <c r="IM34" s="156"/>
      <c r="IN34" s="156"/>
      <c r="IO34" s="156"/>
      <c r="IP34" s="156"/>
      <c r="IQ34" s="156"/>
      <c r="IR34" s="156"/>
      <c r="IS34" s="156"/>
      <c r="IT34" s="156"/>
      <c r="IU34" s="156"/>
      <c r="IV34" s="156"/>
    </row>
    <row r="35" spans="10:256" ht="30">
      <c r="J35" s="216"/>
      <c r="K35" s="216"/>
      <c r="N35" s="156"/>
      <c r="O35" s="156"/>
      <c r="P35" s="192"/>
      <c r="Q35" s="192"/>
      <c r="R35" s="192"/>
      <c r="S35" s="192"/>
      <c r="T35" s="192"/>
      <c r="U35" s="192"/>
      <c r="V35" s="192"/>
      <c r="W35" s="192"/>
      <c r="X35" s="192"/>
      <c r="Y35" s="192"/>
      <c r="Z35" s="192"/>
      <c r="AA35" s="192"/>
      <c r="AB35" s="192"/>
      <c r="AC35" s="192"/>
      <c r="AD35" s="192"/>
      <c r="AE35" s="192"/>
      <c r="AF35" s="192"/>
      <c r="AG35" s="192"/>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M35" s="156"/>
      <c r="EN35" s="156"/>
      <c r="EO35" s="156"/>
      <c r="EP35" s="156"/>
      <c r="EQ35" s="156"/>
      <c r="ER35" s="156"/>
      <c r="ES35" s="156"/>
      <c r="ET35" s="156"/>
      <c r="EU35" s="156"/>
      <c r="EV35" s="156"/>
      <c r="EW35" s="156"/>
      <c r="EX35" s="156"/>
      <c r="EY35" s="156"/>
      <c r="EZ35" s="156"/>
      <c r="FA35" s="156"/>
      <c r="FB35" s="156"/>
      <c r="FC35" s="156"/>
      <c r="FD35" s="156"/>
      <c r="FE35" s="156"/>
      <c r="FF35" s="156"/>
      <c r="FG35" s="156"/>
      <c r="FH35" s="156"/>
      <c r="FI35" s="156"/>
      <c r="FJ35" s="156"/>
      <c r="FK35" s="156"/>
      <c r="FL35" s="156"/>
      <c r="FM35" s="156"/>
      <c r="FN35" s="156"/>
      <c r="FO35" s="156"/>
      <c r="FP35" s="156"/>
      <c r="FQ35" s="156"/>
      <c r="FR35" s="156"/>
      <c r="FS35" s="156"/>
      <c r="FT35" s="156"/>
      <c r="FU35" s="156"/>
      <c r="FV35" s="156"/>
      <c r="FW35" s="156"/>
      <c r="FX35" s="156"/>
      <c r="FY35" s="156"/>
      <c r="FZ35" s="156"/>
      <c r="GA35" s="156"/>
      <c r="GB35" s="156"/>
      <c r="GC35" s="156"/>
      <c r="GD35" s="156"/>
      <c r="GE35" s="156"/>
      <c r="GF35" s="156"/>
      <c r="GG35" s="156"/>
      <c r="GH35" s="156"/>
      <c r="GI35" s="156"/>
      <c r="GJ35" s="156"/>
      <c r="GK35" s="156"/>
      <c r="GL35" s="156"/>
      <c r="GM35" s="156"/>
      <c r="GN35" s="156"/>
      <c r="GO35" s="156"/>
      <c r="GP35" s="156"/>
      <c r="GQ35" s="156"/>
      <c r="GR35" s="156"/>
      <c r="GS35" s="156"/>
      <c r="GT35" s="156"/>
      <c r="GU35" s="156"/>
      <c r="GV35" s="156"/>
      <c r="GW35" s="156"/>
      <c r="GX35" s="156"/>
      <c r="GY35" s="156"/>
      <c r="GZ35" s="156"/>
      <c r="HA35" s="156"/>
      <c r="HB35" s="156"/>
      <c r="HC35" s="156"/>
      <c r="HD35" s="156"/>
      <c r="HE35" s="156"/>
      <c r="HF35" s="156"/>
      <c r="HG35" s="156"/>
      <c r="HH35" s="156"/>
      <c r="HI35" s="156"/>
      <c r="HJ35" s="156"/>
      <c r="HK35" s="156"/>
      <c r="HL35" s="156"/>
      <c r="HM35" s="156"/>
      <c r="HN35" s="156"/>
      <c r="HO35" s="156"/>
      <c r="HP35" s="156"/>
      <c r="HQ35" s="156"/>
      <c r="HR35" s="156"/>
      <c r="HS35" s="156"/>
      <c r="HT35" s="156"/>
      <c r="HU35" s="156"/>
      <c r="HV35" s="156"/>
      <c r="HW35" s="156"/>
      <c r="HX35" s="156"/>
      <c r="HY35" s="156"/>
      <c r="HZ35" s="156"/>
      <c r="IA35" s="156"/>
      <c r="IB35" s="156"/>
      <c r="IC35" s="156"/>
      <c r="ID35" s="156"/>
      <c r="IE35" s="156"/>
      <c r="IF35" s="156"/>
      <c r="IG35" s="156"/>
      <c r="IH35" s="156"/>
      <c r="II35" s="156"/>
      <c r="IJ35" s="156"/>
      <c r="IK35" s="156"/>
      <c r="IL35" s="156"/>
      <c r="IM35" s="156"/>
      <c r="IN35" s="156"/>
      <c r="IO35" s="156"/>
      <c r="IP35" s="156"/>
      <c r="IQ35" s="156"/>
      <c r="IR35" s="156"/>
      <c r="IS35" s="156"/>
      <c r="IT35" s="156"/>
      <c r="IU35" s="156"/>
      <c r="IV35" s="156"/>
    </row>
    <row r="36" spans="10:256" ht="30">
      <c r="J36" s="216"/>
      <c r="K36" s="216"/>
      <c r="N36" s="156"/>
      <c r="O36" s="156"/>
      <c r="P36" s="192"/>
      <c r="Q36" s="192"/>
      <c r="R36" s="192"/>
      <c r="S36" s="192"/>
      <c r="T36" s="192"/>
      <c r="U36" s="192"/>
      <c r="V36" s="192"/>
      <c r="W36" s="192"/>
      <c r="X36" s="192"/>
      <c r="Y36" s="192"/>
      <c r="Z36" s="192"/>
      <c r="AA36" s="192"/>
      <c r="AB36" s="192"/>
      <c r="AC36" s="192"/>
      <c r="AD36" s="192"/>
      <c r="AE36" s="192"/>
      <c r="AF36" s="192"/>
      <c r="AG36" s="192"/>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156"/>
      <c r="EK36" s="156"/>
      <c r="EL36" s="156"/>
      <c r="EM36" s="156"/>
      <c r="EN36" s="156"/>
      <c r="EO36" s="156"/>
      <c r="EP36" s="156"/>
      <c r="EQ36" s="156"/>
      <c r="ER36" s="156"/>
      <c r="ES36" s="156"/>
      <c r="ET36" s="156"/>
      <c r="EU36" s="156"/>
      <c r="EV36" s="156"/>
      <c r="EW36" s="156"/>
      <c r="EX36" s="156"/>
      <c r="EY36" s="156"/>
      <c r="EZ36" s="156"/>
      <c r="FA36" s="156"/>
      <c r="FB36" s="156"/>
      <c r="FC36" s="156"/>
      <c r="FD36" s="156"/>
      <c r="FE36" s="156"/>
      <c r="FF36" s="156"/>
      <c r="FG36" s="156"/>
      <c r="FH36" s="156"/>
      <c r="FI36" s="156"/>
      <c r="FJ36" s="156"/>
      <c r="FK36" s="156"/>
      <c r="FL36" s="156"/>
      <c r="FM36" s="156"/>
      <c r="FN36" s="156"/>
      <c r="FO36" s="156"/>
      <c r="FP36" s="156"/>
      <c r="FQ36" s="156"/>
      <c r="FR36" s="156"/>
      <c r="FS36" s="156"/>
      <c r="FT36" s="156"/>
      <c r="FU36" s="156"/>
      <c r="FV36" s="156"/>
      <c r="FW36" s="156"/>
      <c r="FX36" s="156"/>
      <c r="FY36" s="156"/>
      <c r="FZ36" s="156"/>
      <c r="GA36" s="156"/>
      <c r="GB36" s="156"/>
      <c r="GC36" s="156"/>
      <c r="GD36" s="156"/>
      <c r="GE36" s="156"/>
      <c r="GF36" s="156"/>
      <c r="GG36" s="156"/>
      <c r="GH36" s="156"/>
      <c r="GI36" s="156"/>
      <c r="GJ36" s="156"/>
      <c r="GK36" s="156"/>
      <c r="GL36" s="156"/>
      <c r="GM36" s="156"/>
      <c r="GN36" s="156"/>
      <c r="GO36" s="156"/>
      <c r="GP36" s="156"/>
      <c r="GQ36" s="156"/>
      <c r="GR36" s="156"/>
      <c r="GS36" s="156"/>
      <c r="GT36" s="156"/>
      <c r="GU36" s="156"/>
      <c r="GV36" s="156"/>
      <c r="GW36" s="156"/>
      <c r="GX36" s="156"/>
      <c r="GY36" s="156"/>
      <c r="GZ36" s="156"/>
      <c r="HA36" s="156"/>
      <c r="HB36" s="156"/>
      <c r="HC36" s="156"/>
      <c r="HD36" s="156"/>
      <c r="HE36" s="156"/>
      <c r="HF36" s="156"/>
      <c r="HG36" s="156"/>
      <c r="HH36" s="156"/>
      <c r="HI36" s="156"/>
      <c r="HJ36" s="156"/>
      <c r="HK36" s="156"/>
      <c r="HL36" s="156"/>
      <c r="HM36" s="156"/>
      <c r="HN36" s="156"/>
      <c r="HO36" s="156"/>
      <c r="HP36" s="156"/>
      <c r="HQ36" s="156"/>
      <c r="HR36" s="156"/>
      <c r="HS36" s="156"/>
      <c r="HT36" s="156"/>
      <c r="HU36" s="156"/>
      <c r="HV36" s="156"/>
      <c r="HW36" s="156"/>
      <c r="HX36" s="156"/>
      <c r="HY36" s="156"/>
      <c r="HZ36" s="156"/>
      <c r="IA36" s="156"/>
      <c r="IB36" s="156"/>
      <c r="IC36" s="156"/>
      <c r="ID36" s="156"/>
      <c r="IE36" s="156"/>
      <c r="IF36" s="156"/>
      <c r="IG36" s="156"/>
      <c r="IH36" s="156"/>
      <c r="II36" s="156"/>
      <c r="IJ36" s="156"/>
      <c r="IK36" s="156"/>
      <c r="IL36" s="156"/>
      <c r="IM36" s="156"/>
      <c r="IN36" s="156"/>
      <c r="IO36" s="156"/>
      <c r="IP36" s="156"/>
      <c r="IQ36" s="156"/>
      <c r="IR36" s="156"/>
      <c r="IS36" s="156"/>
      <c r="IT36" s="156"/>
      <c r="IU36" s="156"/>
      <c r="IV36" s="156"/>
    </row>
    <row r="37" spans="10:256" ht="30">
      <c r="J37" s="216"/>
      <c r="K37" s="216"/>
      <c r="N37" s="156"/>
      <c r="O37" s="156"/>
      <c r="P37" s="192"/>
      <c r="Q37" s="192"/>
      <c r="R37" s="192"/>
      <c r="S37" s="192"/>
      <c r="T37" s="192"/>
      <c r="U37" s="192"/>
      <c r="V37" s="192"/>
      <c r="W37" s="192"/>
      <c r="X37" s="192"/>
      <c r="Y37" s="192"/>
      <c r="Z37" s="192"/>
      <c r="AA37" s="192"/>
      <c r="AB37" s="192"/>
      <c r="AC37" s="192"/>
      <c r="AD37" s="192"/>
      <c r="AE37" s="192"/>
      <c r="AF37" s="192"/>
      <c r="AG37" s="192"/>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156"/>
      <c r="EK37" s="156"/>
      <c r="EL37" s="156"/>
      <c r="EM37" s="156"/>
      <c r="EN37" s="156"/>
      <c r="EO37" s="156"/>
      <c r="EP37" s="156"/>
      <c r="EQ37" s="156"/>
      <c r="ER37" s="156"/>
      <c r="ES37" s="156"/>
      <c r="ET37" s="156"/>
      <c r="EU37" s="156"/>
      <c r="EV37" s="156"/>
      <c r="EW37" s="156"/>
      <c r="EX37" s="156"/>
      <c r="EY37" s="156"/>
      <c r="EZ37" s="156"/>
      <c r="FA37" s="156"/>
      <c r="FB37" s="156"/>
      <c r="FC37" s="156"/>
      <c r="FD37" s="156"/>
      <c r="FE37" s="156"/>
      <c r="FF37" s="156"/>
      <c r="FG37" s="156"/>
      <c r="FH37" s="156"/>
      <c r="FI37" s="156"/>
      <c r="FJ37" s="156"/>
      <c r="FK37" s="156"/>
      <c r="FL37" s="156"/>
      <c r="FM37" s="156"/>
      <c r="FN37" s="156"/>
      <c r="FO37" s="156"/>
      <c r="FP37" s="156"/>
      <c r="FQ37" s="156"/>
      <c r="FR37" s="156"/>
      <c r="FS37" s="156"/>
      <c r="FT37" s="156"/>
      <c r="FU37" s="156"/>
      <c r="FV37" s="156"/>
      <c r="FW37" s="156"/>
      <c r="FX37" s="156"/>
      <c r="FY37" s="156"/>
      <c r="FZ37" s="156"/>
      <c r="GA37" s="156"/>
      <c r="GB37" s="156"/>
      <c r="GC37" s="156"/>
      <c r="GD37" s="156"/>
      <c r="GE37" s="156"/>
      <c r="GF37" s="156"/>
      <c r="GG37" s="156"/>
      <c r="GH37" s="156"/>
      <c r="GI37" s="156"/>
      <c r="GJ37" s="156"/>
      <c r="GK37" s="156"/>
      <c r="GL37" s="156"/>
      <c r="GM37" s="156"/>
      <c r="GN37" s="156"/>
      <c r="GO37" s="156"/>
      <c r="GP37" s="156"/>
      <c r="GQ37" s="156"/>
      <c r="GR37" s="156"/>
      <c r="GS37" s="156"/>
      <c r="GT37" s="156"/>
      <c r="GU37" s="156"/>
      <c r="GV37" s="156"/>
      <c r="GW37" s="156"/>
      <c r="GX37" s="156"/>
      <c r="GY37" s="156"/>
      <c r="GZ37" s="156"/>
      <c r="HA37" s="156"/>
      <c r="HB37" s="156"/>
      <c r="HC37" s="156"/>
      <c r="HD37" s="156"/>
      <c r="HE37" s="156"/>
      <c r="HF37" s="156"/>
      <c r="HG37" s="156"/>
      <c r="HH37" s="156"/>
      <c r="HI37" s="156"/>
      <c r="HJ37" s="156"/>
      <c r="HK37" s="156"/>
      <c r="HL37" s="156"/>
      <c r="HM37" s="156"/>
      <c r="HN37" s="156"/>
      <c r="HO37" s="156"/>
      <c r="HP37" s="156"/>
      <c r="HQ37" s="156"/>
      <c r="HR37" s="156"/>
      <c r="HS37" s="156"/>
      <c r="HT37" s="156"/>
      <c r="HU37" s="156"/>
      <c r="HV37" s="156"/>
      <c r="HW37" s="156"/>
      <c r="HX37" s="156"/>
      <c r="HY37" s="156"/>
      <c r="HZ37" s="156"/>
      <c r="IA37" s="156"/>
      <c r="IB37" s="156"/>
      <c r="IC37" s="156"/>
      <c r="ID37" s="156"/>
      <c r="IE37" s="156"/>
      <c r="IF37" s="156"/>
      <c r="IG37" s="156"/>
      <c r="IH37" s="156"/>
      <c r="II37" s="156"/>
      <c r="IJ37" s="156"/>
      <c r="IK37" s="156"/>
      <c r="IL37" s="156"/>
      <c r="IM37" s="156"/>
      <c r="IN37" s="156"/>
      <c r="IO37" s="156"/>
      <c r="IP37" s="156"/>
      <c r="IQ37" s="156"/>
      <c r="IR37" s="156"/>
      <c r="IS37" s="156"/>
      <c r="IT37" s="156"/>
      <c r="IU37" s="156"/>
      <c r="IV37" s="156"/>
    </row>
    <row r="38" spans="10:256" ht="30">
      <c r="J38" s="216"/>
      <c r="K38" s="216"/>
      <c r="N38" s="156"/>
      <c r="O38" s="156"/>
      <c r="P38" s="192"/>
      <c r="Q38" s="192"/>
      <c r="R38" s="192"/>
      <c r="S38" s="192"/>
      <c r="T38" s="192"/>
      <c r="U38" s="192"/>
      <c r="V38" s="192"/>
      <c r="W38" s="192"/>
      <c r="X38" s="192"/>
      <c r="Y38" s="192"/>
      <c r="Z38" s="192"/>
      <c r="AA38" s="192"/>
      <c r="AB38" s="192"/>
      <c r="AC38" s="192"/>
      <c r="AD38" s="192"/>
      <c r="AE38" s="192"/>
      <c r="AF38" s="192"/>
      <c r="AG38" s="192"/>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6"/>
      <c r="FU38" s="156"/>
      <c r="FV38" s="156"/>
      <c r="FW38" s="156"/>
      <c r="FX38" s="156"/>
      <c r="FY38" s="156"/>
      <c r="FZ38" s="156"/>
      <c r="GA38" s="156"/>
      <c r="GB38" s="156"/>
      <c r="GC38" s="156"/>
      <c r="GD38" s="156"/>
      <c r="GE38" s="156"/>
      <c r="GF38" s="156"/>
      <c r="GG38" s="156"/>
      <c r="GH38" s="156"/>
      <c r="GI38" s="156"/>
      <c r="GJ38" s="156"/>
      <c r="GK38" s="156"/>
      <c r="GL38" s="156"/>
      <c r="GM38" s="156"/>
      <c r="GN38" s="156"/>
      <c r="GO38" s="156"/>
      <c r="GP38" s="156"/>
      <c r="GQ38" s="156"/>
      <c r="GR38" s="156"/>
      <c r="GS38" s="156"/>
      <c r="GT38" s="156"/>
      <c r="GU38" s="156"/>
      <c r="GV38" s="156"/>
      <c r="GW38" s="156"/>
      <c r="GX38" s="156"/>
      <c r="GY38" s="156"/>
      <c r="GZ38" s="156"/>
      <c r="HA38" s="156"/>
      <c r="HB38" s="156"/>
      <c r="HC38" s="156"/>
      <c r="HD38" s="156"/>
      <c r="HE38" s="156"/>
      <c r="HF38" s="156"/>
      <c r="HG38" s="156"/>
      <c r="HH38" s="156"/>
      <c r="HI38" s="156"/>
      <c r="HJ38" s="156"/>
      <c r="HK38" s="156"/>
      <c r="HL38" s="156"/>
      <c r="HM38" s="156"/>
      <c r="HN38" s="156"/>
      <c r="HO38" s="156"/>
      <c r="HP38" s="156"/>
      <c r="HQ38" s="156"/>
      <c r="HR38" s="156"/>
      <c r="HS38" s="156"/>
      <c r="HT38" s="156"/>
      <c r="HU38" s="156"/>
      <c r="HV38" s="156"/>
      <c r="HW38" s="156"/>
      <c r="HX38" s="156"/>
      <c r="HY38" s="156"/>
      <c r="HZ38" s="156"/>
      <c r="IA38" s="156"/>
      <c r="IB38" s="156"/>
      <c r="IC38" s="156"/>
      <c r="ID38" s="156"/>
      <c r="IE38" s="156"/>
      <c r="IF38" s="156"/>
      <c r="IG38" s="156"/>
      <c r="IH38" s="156"/>
      <c r="II38" s="156"/>
      <c r="IJ38" s="156"/>
      <c r="IK38" s="156"/>
      <c r="IL38" s="156"/>
      <c r="IM38" s="156"/>
      <c r="IN38" s="156"/>
      <c r="IO38" s="156"/>
      <c r="IP38" s="156"/>
      <c r="IQ38" s="156"/>
      <c r="IR38" s="156"/>
      <c r="IS38" s="156"/>
      <c r="IT38" s="156"/>
      <c r="IU38" s="156"/>
      <c r="IV38" s="156"/>
    </row>
    <row r="39" spans="10:21" ht="30">
      <c r="J39" s="216"/>
      <c r="K39" s="216"/>
      <c r="N39" s="217"/>
      <c r="O39" s="217"/>
      <c r="P39" s="228"/>
      <c r="Q39" s="228"/>
      <c r="R39" s="228"/>
      <c r="S39" s="228"/>
      <c r="T39" s="228"/>
      <c r="U39" s="228"/>
    </row>
    <row r="40" spans="10:21" ht="30">
      <c r="J40" s="216"/>
      <c r="K40" s="216"/>
      <c r="N40" s="217"/>
      <c r="O40" s="217"/>
      <c r="P40" s="228"/>
      <c r="Q40" s="228"/>
      <c r="R40" s="228"/>
      <c r="S40" s="228"/>
      <c r="T40" s="228"/>
      <c r="U40" s="228"/>
    </row>
    <row r="41" spans="10:21" ht="30">
      <c r="J41" s="216"/>
      <c r="K41" s="216"/>
      <c r="N41" s="217"/>
      <c r="O41" s="217"/>
      <c r="P41" s="228"/>
      <c r="Q41" s="228"/>
      <c r="R41" s="228"/>
      <c r="S41" s="228"/>
      <c r="T41" s="228"/>
      <c r="U41" s="228"/>
    </row>
    <row r="42" spans="10:21" ht="30">
      <c r="J42" s="216"/>
      <c r="K42" s="216"/>
      <c r="N42" s="217"/>
      <c r="O42" s="217"/>
      <c r="P42" s="228"/>
      <c r="Q42" s="228"/>
      <c r="R42" s="228"/>
      <c r="S42" s="228"/>
      <c r="T42" s="228"/>
      <c r="U42" s="228"/>
    </row>
    <row r="43" spans="10:21" ht="30">
      <c r="J43" s="216"/>
      <c r="K43" s="216"/>
      <c r="N43" s="217"/>
      <c r="O43" s="217"/>
      <c r="P43" s="228"/>
      <c r="Q43" s="228"/>
      <c r="R43" s="228"/>
      <c r="S43" s="228"/>
      <c r="T43" s="228"/>
      <c r="U43" s="228"/>
    </row>
    <row r="44" spans="10:21" ht="30">
      <c r="J44" s="216"/>
      <c r="K44" s="216"/>
      <c r="N44" s="217"/>
      <c r="O44" s="217"/>
      <c r="P44" s="228"/>
      <c r="Q44" s="228"/>
      <c r="R44" s="228"/>
      <c r="S44" s="228"/>
      <c r="T44" s="228"/>
      <c r="U44" s="228"/>
    </row>
    <row r="45" spans="10:21" ht="30">
      <c r="J45" s="216"/>
      <c r="K45" s="216"/>
      <c r="N45" s="217"/>
      <c r="O45" s="217"/>
      <c r="P45" s="228"/>
      <c r="Q45" s="228"/>
      <c r="R45" s="228"/>
      <c r="S45" s="228"/>
      <c r="T45" s="228"/>
      <c r="U45" s="228"/>
    </row>
    <row r="46" spans="10:21" ht="30">
      <c r="J46" s="216"/>
      <c r="K46" s="216"/>
      <c r="N46" s="217"/>
      <c r="O46" s="217"/>
      <c r="P46" s="228"/>
      <c r="Q46" s="228"/>
      <c r="R46" s="228"/>
      <c r="S46" s="228"/>
      <c r="T46" s="228"/>
      <c r="U46" s="228"/>
    </row>
    <row r="47" spans="10:21" ht="30">
      <c r="J47" s="216"/>
      <c r="K47" s="216"/>
      <c r="N47" s="217"/>
      <c r="O47" s="217"/>
      <c r="P47" s="228"/>
      <c r="Q47" s="228"/>
      <c r="R47" s="228"/>
      <c r="S47" s="228"/>
      <c r="T47" s="228"/>
      <c r="U47" s="228"/>
    </row>
    <row r="48" spans="10:21" ht="30">
      <c r="J48" s="216"/>
      <c r="K48" s="216"/>
      <c r="N48" s="217"/>
      <c r="O48" s="217"/>
      <c r="P48" s="228"/>
      <c r="Q48" s="228"/>
      <c r="R48" s="228"/>
      <c r="S48" s="228"/>
      <c r="T48" s="228"/>
      <c r="U48" s="228"/>
    </row>
    <row r="49" spans="10:21" ht="30">
      <c r="J49" s="216"/>
      <c r="K49" s="216"/>
      <c r="N49" s="217"/>
      <c r="O49" s="217"/>
      <c r="P49" s="228"/>
      <c r="Q49" s="228"/>
      <c r="R49" s="228"/>
      <c r="S49" s="228"/>
      <c r="T49" s="228"/>
      <c r="U49" s="228"/>
    </row>
    <row r="50" spans="10:21" ht="30">
      <c r="J50" s="216"/>
      <c r="K50" s="216"/>
      <c r="N50" s="217"/>
      <c r="O50" s="217"/>
      <c r="P50" s="228"/>
      <c r="Q50" s="228"/>
      <c r="R50" s="228"/>
      <c r="S50" s="228"/>
      <c r="T50" s="228"/>
      <c r="U50" s="228"/>
    </row>
    <row r="51" spans="10:21" ht="30">
      <c r="J51" s="216"/>
      <c r="K51" s="216"/>
      <c r="N51" s="217"/>
      <c r="O51" s="217"/>
      <c r="P51" s="228"/>
      <c r="Q51" s="228"/>
      <c r="R51" s="228"/>
      <c r="S51" s="228"/>
      <c r="T51" s="228"/>
      <c r="U51" s="228"/>
    </row>
    <row r="52" spans="10:21" ht="30">
      <c r="J52" s="216"/>
      <c r="K52" s="216"/>
      <c r="N52" s="217"/>
      <c r="O52" s="217"/>
      <c r="P52" s="228"/>
      <c r="Q52" s="228"/>
      <c r="R52" s="228"/>
      <c r="S52" s="228"/>
      <c r="T52" s="228"/>
      <c r="U52" s="228"/>
    </row>
    <row r="53" spans="10:21" ht="30">
      <c r="J53" s="216"/>
      <c r="K53" s="216"/>
      <c r="N53" s="217"/>
      <c r="O53" s="217"/>
      <c r="P53" s="228"/>
      <c r="Q53" s="228"/>
      <c r="R53" s="228"/>
      <c r="S53" s="228"/>
      <c r="T53" s="228"/>
      <c r="U53" s="228"/>
    </row>
    <row r="54" spans="10:21" ht="30">
      <c r="J54" s="216"/>
      <c r="K54" s="216"/>
      <c r="N54" s="217"/>
      <c r="O54" s="217"/>
      <c r="P54" s="228"/>
      <c r="Q54" s="228"/>
      <c r="R54" s="228"/>
      <c r="S54" s="228"/>
      <c r="T54" s="228"/>
      <c r="U54" s="228"/>
    </row>
    <row r="55" spans="10:21" ht="30">
      <c r="J55" s="216"/>
      <c r="K55" s="216"/>
      <c r="N55" s="217"/>
      <c r="O55" s="217"/>
      <c r="P55" s="228"/>
      <c r="Q55" s="228"/>
      <c r="R55" s="228"/>
      <c r="S55" s="228"/>
      <c r="T55" s="228"/>
      <c r="U55" s="228"/>
    </row>
    <row r="56" spans="10:21" ht="30">
      <c r="J56" s="216"/>
      <c r="K56" s="216"/>
      <c r="N56" s="217"/>
      <c r="O56" s="217"/>
      <c r="P56" s="228"/>
      <c r="Q56" s="228"/>
      <c r="R56" s="228"/>
      <c r="S56" s="228"/>
      <c r="T56" s="228"/>
      <c r="U56" s="228"/>
    </row>
    <row r="57" spans="10:21" ht="30">
      <c r="J57" s="216"/>
      <c r="K57" s="216"/>
      <c r="N57" s="217"/>
      <c r="O57" s="217"/>
      <c r="P57" s="228"/>
      <c r="Q57" s="228"/>
      <c r="R57" s="228"/>
      <c r="S57" s="228"/>
      <c r="T57" s="228"/>
      <c r="U57" s="228"/>
    </row>
    <row r="58" spans="10:21" ht="30">
      <c r="J58" s="216"/>
      <c r="K58" s="216"/>
      <c r="N58" s="217"/>
      <c r="O58" s="217"/>
      <c r="P58" s="228"/>
      <c r="Q58" s="228"/>
      <c r="R58" s="228"/>
      <c r="S58" s="228"/>
      <c r="T58" s="228"/>
      <c r="U58" s="228"/>
    </row>
    <row r="59" spans="10:21" ht="30">
      <c r="J59" s="216"/>
      <c r="K59" s="216"/>
      <c r="N59" s="217"/>
      <c r="O59" s="217"/>
      <c r="P59" s="228"/>
      <c r="Q59" s="228"/>
      <c r="R59" s="228"/>
      <c r="S59" s="228"/>
      <c r="T59" s="228"/>
      <c r="U59" s="228"/>
    </row>
    <row r="60" spans="10:21" ht="30">
      <c r="J60" s="216"/>
      <c r="K60" s="216"/>
      <c r="N60" s="217"/>
      <c r="O60" s="217"/>
      <c r="P60" s="228"/>
      <c r="Q60" s="228"/>
      <c r="R60" s="228"/>
      <c r="S60" s="228"/>
      <c r="T60" s="228"/>
      <c r="U60" s="228"/>
    </row>
    <row r="61" spans="10:21" ht="30">
      <c r="J61" s="216"/>
      <c r="K61" s="216"/>
      <c r="N61" s="217"/>
      <c r="O61" s="217"/>
      <c r="P61" s="228"/>
      <c r="Q61" s="228"/>
      <c r="R61" s="228"/>
      <c r="S61" s="228"/>
      <c r="T61" s="228"/>
      <c r="U61" s="228"/>
    </row>
    <row r="62" spans="10:21" ht="30">
      <c r="J62" s="216"/>
      <c r="K62" s="216"/>
      <c r="N62" s="217"/>
      <c r="O62" s="217"/>
      <c r="P62" s="228"/>
      <c r="Q62" s="228"/>
      <c r="R62" s="228"/>
      <c r="S62" s="228"/>
      <c r="T62" s="228"/>
      <c r="U62" s="228"/>
    </row>
    <row r="63" spans="10:21" ht="30">
      <c r="J63" s="216"/>
      <c r="K63" s="216"/>
      <c r="N63" s="217"/>
      <c r="O63" s="217"/>
      <c r="P63" s="228"/>
      <c r="Q63" s="228"/>
      <c r="R63" s="228"/>
      <c r="S63" s="228"/>
      <c r="T63" s="228"/>
      <c r="U63" s="228"/>
    </row>
    <row r="64" spans="10:21" ht="30">
      <c r="J64" s="216"/>
      <c r="K64" s="216"/>
      <c r="N64" s="217"/>
      <c r="O64" s="217"/>
      <c r="P64" s="228"/>
      <c r="Q64" s="228"/>
      <c r="R64" s="228"/>
      <c r="S64" s="228"/>
      <c r="T64" s="228"/>
      <c r="U64" s="228"/>
    </row>
    <row r="65" spans="10:21" ht="30">
      <c r="J65" s="216"/>
      <c r="K65" s="216"/>
      <c r="N65" s="217"/>
      <c r="O65" s="217"/>
      <c r="P65" s="228"/>
      <c r="Q65" s="228"/>
      <c r="R65" s="228"/>
      <c r="S65" s="228"/>
      <c r="T65" s="228"/>
      <c r="U65" s="228"/>
    </row>
    <row r="66" spans="10:21" ht="30">
      <c r="J66" s="216"/>
      <c r="K66" s="216"/>
      <c r="N66" s="217"/>
      <c r="O66" s="217"/>
      <c r="P66" s="228"/>
      <c r="Q66" s="228"/>
      <c r="R66" s="228"/>
      <c r="S66" s="228"/>
      <c r="T66" s="228"/>
      <c r="U66" s="228"/>
    </row>
    <row r="67" spans="10:21" ht="30">
      <c r="J67" s="216"/>
      <c r="K67" s="216"/>
      <c r="N67" s="217"/>
      <c r="O67" s="217"/>
      <c r="P67" s="228"/>
      <c r="Q67" s="228"/>
      <c r="R67" s="228"/>
      <c r="S67" s="228"/>
      <c r="T67" s="228"/>
      <c r="U67" s="228"/>
    </row>
    <row r="68" spans="10:21" ht="30">
      <c r="J68" s="216"/>
      <c r="K68" s="216"/>
      <c r="N68" s="217"/>
      <c r="O68" s="217"/>
      <c r="P68" s="228"/>
      <c r="Q68" s="228"/>
      <c r="R68" s="228"/>
      <c r="S68" s="228"/>
      <c r="T68" s="228"/>
      <c r="U68" s="228"/>
    </row>
    <row r="69" spans="10:21" ht="30">
      <c r="J69" s="216"/>
      <c r="K69" s="216"/>
      <c r="N69" s="217"/>
      <c r="O69" s="217"/>
      <c r="P69" s="228"/>
      <c r="Q69" s="228"/>
      <c r="R69" s="228"/>
      <c r="S69" s="228"/>
      <c r="T69" s="228"/>
      <c r="U69" s="228"/>
    </row>
    <row r="70" spans="10:21" ht="30">
      <c r="J70" s="216"/>
      <c r="K70" s="216"/>
      <c r="N70" s="217"/>
      <c r="O70" s="217"/>
      <c r="P70" s="228"/>
      <c r="Q70" s="228"/>
      <c r="R70" s="228"/>
      <c r="S70" s="228"/>
      <c r="T70" s="228"/>
      <c r="U70" s="228"/>
    </row>
    <row r="71" spans="10:21" ht="30">
      <c r="J71" s="216"/>
      <c r="K71" s="216"/>
      <c r="N71" s="217"/>
      <c r="O71" s="217"/>
      <c r="P71" s="228"/>
      <c r="Q71" s="228"/>
      <c r="R71" s="228"/>
      <c r="S71" s="228"/>
      <c r="T71" s="228"/>
      <c r="U71" s="228"/>
    </row>
    <row r="72" spans="10:21" ht="30">
      <c r="J72" s="216"/>
      <c r="K72" s="216"/>
      <c r="N72" s="217"/>
      <c r="O72" s="217"/>
      <c r="P72" s="228"/>
      <c r="Q72" s="228"/>
      <c r="R72" s="228"/>
      <c r="S72" s="228"/>
      <c r="T72" s="228"/>
      <c r="U72" s="228"/>
    </row>
    <row r="73" spans="10:21" ht="30">
      <c r="J73" s="216"/>
      <c r="K73" s="216"/>
      <c r="N73" s="217"/>
      <c r="O73" s="217"/>
      <c r="P73" s="228"/>
      <c r="Q73" s="228"/>
      <c r="R73" s="228"/>
      <c r="S73" s="228"/>
      <c r="T73" s="228"/>
      <c r="U73" s="228"/>
    </row>
    <row r="74" spans="10:21" ht="30">
      <c r="J74" s="216"/>
      <c r="K74" s="216"/>
      <c r="N74" s="217"/>
      <c r="O74" s="217"/>
      <c r="P74" s="228"/>
      <c r="Q74" s="228"/>
      <c r="R74" s="228"/>
      <c r="S74" s="228"/>
      <c r="T74" s="228"/>
      <c r="U74" s="228"/>
    </row>
    <row r="75" spans="10:21" ht="30">
      <c r="J75" s="216"/>
      <c r="K75" s="216"/>
      <c r="N75" s="217"/>
      <c r="O75" s="217"/>
      <c r="P75" s="228"/>
      <c r="Q75" s="228"/>
      <c r="R75" s="228"/>
      <c r="S75" s="228"/>
      <c r="T75" s="228"/>
      <c r="U75" s="228"/>
    </row>
    <row r="76" spans="10:21" ht="30">
      <c r="J76" s="216"/>
      <c r="K76" s="216"/>
      <c r="N76" s="217"/>
      <c r="O76" s="217"/>
      <c r="P76" s="228"/>
      <c r="Q76" s="228"/>
      <c r="R76" s="228"/>
      <c r="S76" s="228"/>
      <c r="T76" s="228"/>
      <c r="U76" s="228"/>
    </row>
    <row r="77" spans="10:21" ht="30">
      <c r="J77" s="216"/>
      <c r="K77" s="216"/>
      <c r="N77" s="217"/>
      <c r="O77" s="217"/>
      <c r="P77" s="228"/>
      <c r="Q77" s="228"/>
      <c r="R77" s="228"/>
      <c r="S77" s="228"/>
      <c r="T77" s="228"/>
      <c r="U77" s="228"/>
    </row>
    <row r="78" spans="10:21" ht="30">
      <c r="J78" s="216"/>
      <c r="K78" s="216"/>
      <c r="N78" s="217"/>
      <c r="O78" s="217"/>
      <c r="P78" s="228"/>
      <c r="Q78" s="228"/>
      <c r="R78" s="228"/>
      <c r="S78" s="228"/>
      <c r="T78" s="228"/>
      <c r="U78" s="228"/>
    </row>
    <row r="79" spans="10:21" ht="30">
      <c r="J79" s="216"/>
      <c r="K79" s="216"/>
      <c r="N79" s="217"/>
      <c r="O79" s="217"/>
      <c r="P79" s="228"/>
      <c r="Q79" s="228"/>
      <c r="R79" s="228"/>
      <c r="S79" s="228"/>
      <c r="T79" s="228"/>
      <c r="U79" s="228"/>
    </row>
    <row r="80" spans="10:21" ht="30">
      <c r="J80" s="216"/>
      <c r="K80" s="218"/>
      <c r="N80" s="217"/>
      <c r="O80" s="217"/>
      <c r="P80" s="228"/>
      <c r="Q80" s="228"/>
      <c r="R80" s="228"/>
      <c r="S80" s="228"/>
      <c r="T80" s="228"/>
      <c r="U80" s="228"/>
    </row>
    <row r="81" spans="10:21" ht="30">
      <c r="J81" s="216"/>
      <c r="K81" s="216"/>
      <c r="N81" s="217"/>
      <c r="O81" s="217"/>
      <c r="P81" s="228"/>
      <c r="Q81" s="228"/>
      <c r="R81" s="228"/>
      <c r="S81" s="228"/>
      <c r="T81" s="228"/>
      <c r="U81" s="228"/>
    </row>
    <row r="82" spans="10:21" ht="30">
      <c r="J82" s="216"/>
      <c r="K82" s="216"/>
      <c r="N82" s="217"/>
      <c r="O82" s="217"/>
      <c r="P82" s="228"/>
      <c r="Q82" s="228"/>
      <c r="R82" s="228"/>
      <c r="S82" s="228"/>
      <c r="T82" s="228"/>
      <c r="U82" s="228"/>
    </row>
    <row r="83" spans="10:21" ht="30">
      <c r="J83" s="216"/>
      <c r="K83" s="216"/>
      <c r="N83" s="217"/>
      <c r="O83" s="217"/>
      <c r="P83" s="228"/>
      <c r="Q83" s="228"/>
      <c r="R83" s="228"/>
      <c r="S83" s="228"/>
      <c r="T83" s="228"/>
      <c r="U83" s="228"/>
    </row>
    <row r="84" spans="10:21" ht="30">
      <c r="J84" s="216"/>
      <c r="K84" s="216"/>
      <c r="N84" s="217"/>
      <c r="O84" s="217"/>
      <c r="P84" s="228"/>
      <c r="Q84" s="228"/>
      <c r="R84" s="228"/>
      <c r="S84" s="228"/>
      <c r="T84" s="228"/>
      <c r="U84" s="228"/>
    </row>
    <row r="85" spans="10:21" ht="30">
      <c r="J85" s="216"/>
      <c r="K85" s="216"/>
      <c r="N85" s="217"/>
      <c r="O85" s="217"/>
      <c r="P85" s="228"/>
      <c r="Q85" s="228"/>
      <c r="R85" s="228"/>
      <c r="S85" s="228"/>
      <c r="T85" s="228"/>
      <c r="U85" s="228"/>
    </row>
    <row r="86" spans="10:21" ht="30">
      <c r="J86" s="216"/>
      <c r="K86" s="216"/>
      <c r="N86" s="217"/>
      <c r="O86" s="217"/>
      <c r="P86" s="228"/>
      <c r="Q86" s="228"/>
      <c r="R86" s="228"/>
      <c r="S86" s="228"/>
      <c r="T86" s="228"/>
      <c r="U86" s="228"/>
    </row>
    <row r="87" spans="10:21" ht="30">
      <c r="J87" s="216"/>
      <c r="K87" s="216"/>
      <c r="N87" s="217"/>
      <c r="O87" s="217"/>
      <c r="P87" s="228"/>
      <c r="Q87" s="228"/>
      <c r="R87" s="228"/>
      <c r="S87" s="228"/>
      <c r="T87" s="228"/>
      <c r="U87" s="228"/>
    </row>
    <row r="88" spans="10:21" ht="30">
      <c r="J88" s="216"/>
      <c r="K88" s="216"/>
      <c r="N88" s="217"/>
      <c r="O88" s="217"/>
      <c r="P88" s="228"/>
      <c r="Q88" s="228"/>
      <c r="R88" s="228"/>
      <c r="S88" s="228"/>
      <c r="T88" s="228"/>
      <c r="U88" s="228"/>
    </row>
    <row r="89" spans="10:21" ht="30">
      <c r="J89" s="216"/>
      <c r="K89" s="216"/>
      <c r="N89" s="217"/>
      <c r="O89" s="217"/>
      <c r="P89" s="228"/>
      <c r="Q89" s="228"/>
      <c r="R89" s="228"/>
      <c r="S89" s="228"/>
      <c r="T89" s="228"/>
      <c r="U89" s="228"/>
    </row>
    <row r="90" spans="10:21" ht="30">
      <c r="J90" s="216"/>
      <c r="K90" s="216"/>
      <c r="N90" s="217"/>
      <c r="O90" s="217"/>
      <c r="P90" s="228"/>
      <c r="Q90" s="228"/>
      <c r="R90" s="228"/>
      <c r="S90" s="228"/>
      <c r="T90" s="228"/>
      <c r="U90" s="228"/>
    </row>
    <row r="91" spans="10:21" ht="30">
      <c r="J91" s="216"/>
      <c r="K91" s="216"/>
      <c r="N91" s="217"/>
      <c r="O91" s="217"/>
      <c r="P91" s="228"/>
      <c r="Q91" s="228"/>
      <c r="R91" s="228"/>
      <c r="S91" s="228"/>
      <c r="T91" s="228"/>
      <c r="U91" s="228"/>
    </row>
    <row r="92" spans="10:21" ht="30">
      <c r="J92" s="216"/>
      <c r="K92" s="216"/>
      <c r="N92" s="217"/>
      <c r="O92" s="217"/>
      <c r="P92" s="228"/>
      <c r="Q92" s="228"/>
      <c r="R92" s="228"/>
      <c r="S92" s="228"/>
      <c r="T92" s="228"/>
      <c r="U92" s="228"/>
    </row>
    <row r="93" spans="10:21" ht="30">
      <c r="J93" s="216"/>
      <c r="K93" s="216"/>
      <c r="N93" s="217"/>
      <c r="O93" s="217"/>
      <c r="P93" s="228"/>
      <c r="Q93" s="228"/>
      <c r="R93" s="228"/>
      <c r="S93" s="228"/>
      <c r="T93" s="228"/>
      <c r="U93" s="228"/>
    </row>
    <row r="94" spans="10:21" ht="30">
      <c r="J94" s="216"/>
      <c r="K94" s="216"/>
      <c r="N94" s="217"/>
      <c r="O94" s="217"/>
      <c r="P94" s="228"/>
      <c r="Q94" s="228"/>
      <c r="R94" s="228"/>
      <c r="S94" s="228"/>
      <c r="T94" s="228"/>
      <c r="U94" s="228"/>
    </row>
    <row r="95" spans="10:21" ht="30">
      <c r="J95" s="216"/>
      <c r="K95" s="216"/>
      <c r="N95" s="217"/>
      <c r="O95" s="217"/>
      <c r="P95" s="228"/>
      <c r="Q95" s="228"/>
      <c r="R95" s="228"/>
      <c r="S95" s="228"/>
      <c r="T95" s="228"/>
      <c r="U95" s="228"/>
    </row>
    <row r="96" spans="10:21" ht="30">
      <c r="J96" s="216"/>
      <c r="K96" s="216"/>
      <c r="N96" s="217"/>
      <c r="O96" s="217"/>
      <c r="P96" s="228"/>
      <c r="Q96" s="228"/>
      <c r="R96" s="228"/>
      <c r="S96" s="228"/>
      <c r="T96" s="228"/>
      <c r="U96" s="228"/>
    </row>
    <row r="97" spans="10:21" ht="30">
      <c r="J97" s="216"/>
      <c r="K97" s="216"/>
      <c r="N97" s="217"/>
      <c r="O97" s="217"/>
      <c r="P97" s="228"/>
      <c r="Q97" s="228"/>
      <c r="R97" s="228"/>
      <c r="S97" s="228"/>
      <c r="T97" s="228"/>
      <c r="U97" s="228"/>
    </row>
    <row r="98" spans="10:21" ht="30">
      <c r="J98" s="216"/>
      <c r="K98" s="216"/>
      <c r="N98" s="217"/>
      <c r="O98" s="217"/>
      <c r="P98" s="228"/>
      <c r="Q98" s="228"/>
      <c r="R98" s="228"/>
      <c r="S98" s="228"/>
      <c r="T98" s="228"/>
      <c r="U98" s="228"/>
    </row>
    <row r="99" spans="10:21" ht="30">
      <c r="J99" s="216"/>
      <c r="K99" s="216"/>
      <c r="N99" s="217"/>
      <c r="O99" s="217"/>
      <c r="P99" s="228"/>
      <c r="Q99" s="228"/>
      <c r="R99" s="228"/>
      <c r="S99" s="228"/>
      <c r="T99" s="228"/>
      <c r="U99" s="228"/>
    </row>
    <row r="100" spans="10:21" ht="30">
      <c r="J100" s="216"/>
      <c r="K100" s="216"/>
      <c r="N100" s="217"/>
      <c r="O100" s="217"/>
      <c r="P100" s="228"/>
      <c r="Q100" s="228"/>
      <c r="R100" s="228"/>
      <c r="S100" s="228"/>
      <c r="T100" s="228"/>
      <c r="U100" s="228"/>
    </row>
    <row r="101" spans="10:21" ht="30">
      <c r="J101" s="216"/>
      <c r="K101" s="216"/>
      <c r="N101" s="217"/>
      <c r="O101" s="217"/>
      <c r="P101" s="228"/>
      <c r="Q101" s="228"/>
      <c r="R101" s="228"/>
      <c r="S101" s="228"/>
      <c r="T101" s="228"/>
      <c r="U101" s="228"/>
    </row>
    <row r="102" spans="10:21" ht="30">
      <c r="J102" s="216"/>
      <c r="K102" s="216"/>
      <c r="N102" s="217"/>
      <c r="O102" s="217"/>
      <c r="P102" s="228"/>
      <c r="Q102" s="228"/>
      <c r="R102" s="228"/>
      <c r="S102" s="228"/>
      <c r="T102" s="228"/>
      <c r="U102" s="228"/>
    </row>
    <row r="103" spans="10:21" ht="30">
      <c r="J103" s="216"/>
      <c r="K103" s="216"/>
      <c r="N103" s="217"/>
      <c r="O103" s="217"/>
      <c r="P103" s="228"/>
      <c r="Q103" s="228"/>
      <c r="R103" s="228"/>
      <c r="S103" s="228"/>
      <c r="T103" s="228"/>
      <c r="U103" s="228"/>
    </row>
    <row r="104" spans="10:21" ht="30">
      <c r="J104" s="216"/>
      <c r="K104" s="216"/>
      <c r="N104" s="217"/>
      <c r="O104" s="217"/>
      <c r="P104" s="228"/>
      <c r="Q104" s="228"/>
      <c r="R104" s="228"/>
      <c r="S104" s="228"/>
      <c r="T104" s="228"/>
      <c r="U104" s="228"/>
    </row>
    <row r="105" spans="10:21" ht="30">
      <c r="J105" s="216"/>
      <c r="K105" s="216"/>
      <c r="N105" s="217"/>
      <c r="O105" s="217"/>
      <c r="P105" s="228"/>
      <c r="Q105" s="228"/>
      <c r="R105" s="228"/>
      <c r="S105" s="228"/>
      <c r="T105" s="228"/>
      <c r="U105" s="228"/>
    </row>
    <row r="106" spans="10:21" ht="30">
      <c r="J106" s="216"/>
      <c r="K106" s="216"/>
      <c r="N106" s="217"/>
      <c r="O106" s="217"/>
      <c r="P106" s="228"/>
      <c r="Q106" s="228"/>
      <c r="R106" s="228"/>
      <c r="S106" s="228"/>
      <c r="T106" s="228"/>
      <c r="U106" s="228"/>
    </row>
    <row r="107" spans="10:21" ht="30">
      <c r="J107" s="216"/>
      <c r="K107" s="216"/>
      <c r="N107" s="217"/>
      <c r="O107" s="217"/>
      <c r="P107" s="228"/>
      <c r="Q107" s="228"/>
      <c r="R107" s="228"/>
      <c r="S107" s="228"/>
      <c r="T107" s="228"/>
      <c r="U107" s="228"/>
    </row>
    <row r="108" spans="10:21" ht="30">
      <c r="J108" s="216"/>
      <c r="K108" s="216"/>
      <c r="N108" s="217"/>
      <c r="O108" s="217"/>
      <c r="P108" s="228"/>
      <c r="Q108" s="228"/>
      <c r="R108" s="228"/>
      <c r="S108" s="228"/>
      <c r="T108" s="228"/>
      <c r="U108" s="228"/>
    </row>
    <row r="109" spans="10:21" ht="30">
      <c r="J109" s="216"/>
      <c r="K109" s="216"/>
      <c r="N109" s="217"/>
      <c r="O109" s="217"/>
      <c r="P109" s="228"/>
      <c r="Q109" s="228"/>
      <c r="R109" s="228"/>
      <c r="S109" s="228"/>
      <c r="T109" s="228"/>
      <c r="U109" s="228"/>
    </row>
    <row r="110" spans="10:21" ht="30">
      <c r="J110" s="216"/>
      <c r="K110" s="216"/>
      <c r="N110" s="217"/>
      <c r="O110" s="217"/>
      <c r="P110" s="228"/>
      <c r="Q110" s="228"/>
      <c r="R110" s="228"/>
      <c r="S110" s="228"/>
      <c r="T110" s="228"/>
      <c r="U110" s="228"/>
    </row>
    <row r="111" spans="10:21" ht="30">
      <c r="J111" s="216"/>
      <c r="K111" s="216"/>
      <c r="N111" s="217"/>
      <c r="O111" s="217"/>
      <c r="P111" s="228"/>
      <c r="Q111" s="228"/>
      <c r="R111" s="228"/>
      <c r="S111" s="228"/>
      <c r="T111" s="228"/>
      <c r="U111" s="228"/>
    </row>
    <row r="112" spans="10:21" ht="30">
      <c r="J112" s="216"/>
      <c r="K112" s="216"/>
      <c r="N112" s="217"/>
      <c r="O112" s="217"/>
      <c r="P112" s="228"/>
      <c r="Q112" s="228"/>
      <c r="R112" s="228"/>
      <c r="S112" s="228"/>
      <c r="T112" s="228"/>
      <c r="U112" s="228"/>
    </row>
    <row r="113" spans="10:21" ht="30">
      <c r="J113" s="216"/>
      <c r="K113" s="216"/>
      <c r="N113" s="217"/>
      <c r="O113" s="217"/>
      <c r="P113" s="228"/>
      <c r="Q113" s="228"/>
      <c r="R113" s="228"/>
      <c r="S113" s="228"/>
      <c r="T113" s="228"/>
      <c r="U113" s="228"/>
    </row>
    <row r="114" spans="10:21" ht="30">
      <c r="J114" s="216"/>
      <c r="K114" s="216"/>
      <c r="N114" s="217"/>
      <c r="O114" s="217"/>
      <c r="P114" s="228"/>
      <c r="Q114" s="228"/>
      <c r="R114" s="228"/>
      <c r="S114" s="228"/>
      <c r="T114" s="228"/>
      <c r="U114" s="228"/>
    </row>
    <row r="115" spans="10:21" ht="30">
      <c r="J115" s="216"/>
      <c r="K115" s="216"/>
      <c r="N115" s="217"/>
      <c r="O115" s="217"/>
      <c r="P115" s="228"/>
      <c r="Q115" s="228"/>
      <c r="R115" s="228"/>
      <c r="S115" s="228"/>
      <c r="T115" s="228"/>
      <c r="U115" s="228"/>
    </row>
    <row r="116" spans="10:21" ht="30">
      <c r="J116" s="216"/>
      <c r="K116" s="216"/>
      <c r="N116" s="217"/>
      <c r="O116" s="217"/>
      <c r="P116" s="228"/>
      <c r="Q116" s="228"/>
      <c r="R116" s="228"/>
      <c r="S116" s="228"/>
      <c r="T116" s="228"/>
      <c r="U116" s="228"/>
    </row>
    <row r="117" spans="10:21" ht="30">
      <c r="J117" s="216"/>
      <c r="K117" s="216"/>
      <c r="N117" s="217"/>
      <c r="O117" s="217"/>
      <c r="P117" s="228"/>
      <c r="Q117" s="228"/>
      <c r="R117" s="228"/>
      <c r="S117" s="228"/>
      <c r="T117" s="228"/>
      <c r="U117" s="228"/>
    </row>
    <row r="118" spans="10:21" ht="30">
      <c r="J118" s="216"/>
      <c r="K118" s="216"/>
      <c r="N118" s="217"/>
      <c r="O118" s="217"/>
      <c r="P118" s="228"/>
      <c r="Q118" s="228"/>
      <c r="R118" s="228"/>
      <c r="S118" s="228"/>
      <c r="T118" s="228"/>
      <c r="U118" s="228"/>
    </row>
    <row r="119" spans="10:21" ht="30">
      <c r="J119" s="216"/>
      <c r="K119" s="216"/>
      <c r="N119" s="217"/>
      <c r="O119" s="217"/>
      <c r="P119" s="228"/>
      <c r="Q119" s="228"/>
      <c r="R119" s="228"/>
      <c r="S119" s="228"/>
      <c r="T119" s="228"/>
      <c r="U119" s="228"/>
    </row>
    <row r="120" spans="10:21" ht="30">
      <c r="J120" s="216"/>
      <c r="K120" s="216"/>
      <c r="N120" s="217"/>
      <c r="O120" s="217"/>
      <c r="P120" s="228"/>
      <c r="Q120" s="228"/>
      <c r="R120" s="228"/>
      <c r="S120" s="228"/>
      <c r="T120" s="228"/>
      <c r="U120" s="228"/>
    </row>
    <row r="121" spans="10:21" ht="30">
      <c r="J121" s="216"/>
      <c r="K121" s="216"/>
      <c r="N121" s="217"/>
      <c r="O121" s="217"/>
      <c r="P121" s="228"/>
      <c r="Q121" s="228"/>
      <c r="R121" s="228"/>
      <c r="S121" s="228"/>
      <c r="T121" s="228"/>
      <c r="U121" s="228"/>
    </row>
    <row r="122" spans="10:21" ht="30">
      <c r="J122" s="216"/>
      <c r="K122" s="216"/>
      <c r="N122" s="217"/>
      <c r="O122" s="217"/>
      <c r="P122" s="228"/>
      <c r="Q122" s="228"/>
      <c r="R122" s="228"/>
      <c r="S122" s="228"/>
      <c r="T122" s="228"/>
      <c r="U122" s="228"/>
    </row>
    <row r="123" spans="10:21" ht="30">
      <c r="J123" s="216"/>
      <c r="K123" s="216"/>
      <c r="N123" s="217"/>
      <c r="O123" s="217"/>
      <c r="P123" s="228"/>
      <c r="Q123" s="228"/>
      <c r="R123" s="228"/>
      <c r="S123" s="228"/>
      <c r="T123" s="228"/>
      <c r="U123" s="228"/>
    </row>
    <row r="124" spans="10:21" ht="30">
      <c r="J124" s="216"/>
      <c r="K124" s="216"/>
      <c r="N124" s="217"/>
      <c r="O124" s="217"/>
      <c r="P124" s="228"/>
      <c r="Q124" s="228"/>
      <c r="R124" s="228"/>
      <c r="S124" s="228"/>
      <c r="T124" s="228"/>
      <c r="U124" s="228"/>
    </row>
    <row r="125" spans="10:21" ht="30">
      <c r="J125" s="216"/>
      <c r="K125" s="216"/>
      <c r="N125" s="217"/>
      <c r="O125" s="217"/>
      <c r="P125" s="228"/>
      <c r="Q125" s="228"/>
      <c r="R125" s="228"/>
      <c r="S125" s="228"/>
      <c r="T125" s="228"/>
      <c r="U125" s="228"/>
    </row>
    <row r="126" spans="10:21" ht="30">
      <c r="J126" s="216"/>
      <c r="K126" s="216"/>
      <c r="N126" s="217"/>
      <c r="O126" s="217"/>
      <c r="P126" s="228"/>
      <c r="Q126" s="228"/>
      <c r="R126" s="228"/>
      <c r="S126" s="228"/>
      <c r="T126" s="228"/>
      <c r="U126" s="228"/>
    </row>
    <row r="127" spans="10:21" ht="30">
      <c r="J127" s="216"/>
      <c r="K127" s="216"/>
      <c r="N127" s="217"/>
      <c r="O127" s="217"/>
      <c r="P127" s="228"/>
      <c r="Q127" s="228"/>
      <c r="R127" s="228"/>
      <c r="S127" s="228"/>
      <c r="T127" s="228"/>
      <c r="U127" s="228"/>
    </row>
    <row r="128" spans="10:21" ht="30">
      <c r="J128" s="216"/>
      <c r="K128" s="216"/>
      <c r="N128" s="217"/>
      <c r="O128" s="217"/>
      <c r="P128" s="228"/>
      <c r="Q128" s="228"/>
      <c r="R128" s="228"/>
      <c r="S128" s="228"/>
      <c r="T128" s="228"/>
      <c r="U128" s="228"/>
    </row>
    <row r="129" spans="10:21" ht="30">
      <c r="J129" s="216"/>
      <c r="K129" s="216"/>
      <c r="N129" s="217"/>
      <c r="O129" s="217"/>
      <c r="P129" s="228"/>
      <c r="Q129" s="228"/>
      <c r="R129" s="228"/>
      <c r="S129" s="228"/>
      <c r="T129" s="228"/>
      <c r="U129" s="228"/>
    </row>
    <row r="130" spans="10:21" ht="30">
      <c r="J130" s="216"/>
      <c r="K130" s="216"/>
      <c r="N130" s="217"/>
      <c r="O130" s="217"/>
      <c r="P130" s="228"/>
      <c r="Q130" s="228"/>
      <c r="R130" s="228"/>
      <c r="S130" s="228"/>
      <c r="T130" s="228"/>
      <c r="U130" s="228"/>
    </row>
    <row r="131" spans="10:21" ht="30">
      <c r="J131" s="216"/>
      <c r="K131" s="216"/>
      <c r="N131" s="217"/>
      <c r="O131" s="217"/>
      <c r="P131" s="228"/>
      <c r="Q131" s="228"/>
      <c r="R131" s="228"/>
      <c r="S131" s="228"/>
      <c r="T131" s="228"/>
      <c r="U131" s="228"/>
    </row>
    <row r="132" spans="10:21" ht="30">
      <c r="J132" s="216"/>
      <c r="K132" s="216"/>
      <c r="N132" s="217"/>
      <c r="O132" s="217"/>
      <c r="P132" s="228"/>
      <c r="Q132" s="228"/>
      <c r="R132" s="228"/>
      <c r="S132" s="228"/>
      <c r="T132" s="228"/>
      <c r="U132" s="228"/>
    </row>
    <row r="133" spans="10:21" ht="30">
      <c r="J133" s="216"/>
      <c r="K133" s="216"/>
      <c r="N133" s="217"/>
      <c r="O133" s="217"/>
      <c r="P133" s="228"/>
      <c r="Q133" s="228"/>
      <c r="R133" s="228"/>
      <c r="S133" s="228"/>
      <c r="T133" s="228"/>
      <c r="U133" s="228"/>
    </row>
    <row r="134" spans="10:21" ht="30">
      <c r="J134" s="216"/>
      <c r="K134" s="216"/>
      <c r="N134" s="217"/>
      <c r="O134" s="217"/>
      <c r="P134" s="228"/>
      <c r="Q134" s="228"/>
      <c r="R134" s="228"/>
      <c r="S134" s="228"/>
      <c r="T134" s="228"/>
      <c r="U134" s="228"/>
    </row>
    <row r="135" spans="10:21" ht="30">
      <c r="J135" s="216"/>
      <c r="K135" s="216"/>
      <c r="N135" s="217"/>
      <c r="O135" s="217"/>
      <c r="P135" s="228"/>
      <c r="Q135" s="228"/>
      <c r="R135" s="228"/>
      <c r="S135" s="228"/>
      <c r="T135" s="228"/>
      <c r="U135" s="228"/>
    </row>
    <row r="136" spans="10:21" ht="30">
      <c r="J136" s="216"/>
      <c r="K136" s="216"/>
      <c r="N136" s="217"/>
      <c r="O136" s="217"/>
      <c r="P136" s="228"/>
      <c r="Q136" s="228"/>
      <c r="R136" s="228"/>
      <c r="S136" s="228"/>
      <c r="T136" s="228"/>
      <c r="U136" s="228"/>
    </row>
    <row r="137" spans="10:21" ht="30">
      <c r="J137" s="216"/>
      <c r="K137" s="216"/>
      <c r="N137" s="217"/>
      <c r="O137" s="217"/>
      <c r="P137" s="228"/>
      <c r="Q137" s="228"/>
      <c r="R137" s="228"/>
      <c r="S137" s="228"/>
      <c r="T137" s="228"/>
      <c r="U137" s="228"/>
    </row>
    <row r="138" spans="10:21" ht="30">
      <c r="J138" s="216"/>
      <c r="K138" s="216"/>
      <c r="N138" s="217"/>
      <c r="O138" s="217"/>
      <c r="P138" s="228"/>
      <c r="Q138" s="228"/>
      <c r="R138" s="228"/>
      <c r="S138" s="228"/>
      <c r="T138" s="228"/>
      <c r="U138" s="228"/>
    </row>
    <row r="139" spans="10:21" ht="30">
      <c r="J139" s="216"/>
      <c r="K139" s="216"/>
      <c r="N139" s="217"/>
      <c r="O139" s="217"/>
      <c r="P139" s="228"/>
      <c r="Q139" s="228"/>
      <c r="R139" s="228"/>
      <c r="S139" s="228"/>
      <c r="T139" s="228"/>
      <c r="U139" s="228"/>
    </row>
    <row r="140" spans="10:21" ht="30">
      <c r="J140" s="216"/>
      <c r="K140" s="216"/>
      <c r="N140" s="217"/>
      <c r="O140" s="217"/>
      <c r="P140" s="228"/>
      <c r="Q140" s="228"/>
      <c r="R140" s="228"/>
      <c r="S140" s="228"/>
      <c r="T140" s="228"/>
      <c r="U140" s="228"/>
    </row>
    <row r="141" spans="10:21" ht="30">
      <c r="J141" s="216"/>
      <c r="K141" s="216"/>
      <c r="N141" s="217"/>
      <c r="O141" s="217"/>
      <c r="P141" s="228"/>
      <c r="Q141" s="228"/>
      <c r="R141" s="228"/>
      <c r="S141" s="228"/>
      <c r="T141" s="228"/>
      <c r="U141" s="228"/>
    </row>
    <row r="142" spans="10:21" ht="30">
      <c r="J142" s="216"/>
      <c r="K142" s="216"/>
      <c r="N142" s="217"/>
      <c r="O142" s="217"/>
      <c r="P142" s="228"/>
      <c r="Q142" s="228"/>
      <c r="R142" s="228"/>
      <c r="S142" s="228"/>
      <c r="T142" s="228"/>
      <c r="U142" s="228"/>
    </row>
    <row r="143" spans="10:21" ht="30">
      <c r="J143" s="216"/>
      <c r="K143" s="216"/>
      <c r="N143" s="217"/>
      <c r="O143" s="217"/>
      <c r="P143" s="228"/>
      <c r="Q143" s="228"/>
      <c r="R143" s="228"/>
      <c r="S143" s="228"/>
      <c r="T143" s="228"/>
      <c r="U143" s="228"/>
    </row>
    <row r="144" spans="10:21" ht="30">
      <c r="J144" s="216"/>
      <c r="K144" s="216"/>
      <c r="N144" s="217"/>
      <c r="O144" s="217"/>
      <c r="P144" s="228"/>
      <c r="Q144" s="228"/>
      <c r="R144" s="228"/>
      <c r="S144" s="228"/>
      <c r="T144" s="228"/>
      <c r="U144" s="228"/>
    </row>
    <row r="145" spans="10:21" ht="30">
      <c r="J145" s="216"/>
      <c r="K145" s="216"/>
      <c r="N145" s="217"/>
      <c r="O145" s="217"/>
      <c r="P145" s="228"/>
      <c r="Q145" s="228"/>
      <c r="R145" s="228"/>
      <c r="S145" s="228"/>
      <c r="T145" s="228"/>
      <c r="U145" s="228"/>
    </row>
    <row r="146" spans="10:21" ht="30">
      <c r="J146" s="216"/>
      <c r="K146" s="216"/>
      <c r="N146" s="217"/>
      <c r="O146" s="217"/>
      <c r="P146" s="228"/>
      <c r="Q146" s="228"/>
      <c r="R146" s="228"/>
      <c r="S146" s="228"/>
      <c r="T146" s="228"/>
      <c r="U146" s="228"/>
    </row>
    <row r="147" spans="10:21" ht="30">
      <c r="J147" s="216"/>
      <c r="K147" s="216"/>
      <c r="N147" s="217"/>
      <c r="O147" s="217"/>
      <c r="P147" s="228"/>
      <c r="Q147" s="228"/>
      <c r="R147" s="228"/>
      <c r="S147" s="228"/>
      <c r="T147" s="228"/>
      <c r="U147" s="228"/>
    </row>
    <row r="148" spans="10:21" ht="30">
      <c r="J148" s="216"/>
      <c r="K148" s="216"/>
      <c r="N148" s="217"/>
      <c r="O148" s="217"/>
      <c r="P148" s="228"/>
      <c r="Q148" s="228"/>
      <c r="R148" s="228"/>
      <c r="S148" s="228"/>
      <c r="T148" s="228"/>
      <c r="U148" s="228"/>
    </row>
    <row r="149" spans="10:21" ht="30">
      <c r="J149" s="216"/>
      <c r="K149" s="216"/>
      <c r="N149" s="217"/>
      <c r="O149" s="217"/>
      <c r="P149" s="228"/>
      <c r="Q149" s="228"/>
      <c r="R149" s="228"/>
      <c r="S149" s="228"/>
      <c r="T149" s="228"/>
      <c r="U149" s="228"/>
    </row>
    <row r="150" spans="10:21" ht="30">
      <c r="J150" s="216"/>
      <c r="K150" s="216"/>
      <c r="N150" s="217"/>
      <c r="O150" s="217"/>
      <c r="P150" s="228"/>
      <c r="Q150" s="228"/>
      <c r="R150" s="228"/>
      <c r="S150" s="228"/>
      <c r="T150" s="228"/>
      <c r="U150" s="228"/>
    </row>
    <row r="151" spans="10:21" ht="30">
      <c r="J151" s="216"/>
      <c r="K151" s="216"/>
      <c r="N151" s="217"/>
      <c r="O151" s="217"/>
      <c r="P151" s="228"/>
      <c r="Q151" s="228"/>
      <c r="R151" s="228"/>
      <c r="S151" s="228"/>
      <c r="T151" s="228"/>
      <c r="U151" s="228"/>
    </row>
    <row r="152" spans="10:21" ht="30">
      <c r="J152" s="216"/>
      <c r="K152" s="216"/>
      <c r="N152" s="217"/>
      <c r="O152" s="217"/>
      <c r="P152" s="228"/>
      <c r="Q152" s="228"/>
      <c r="R152" s="228"/>
      <c r="S152" s="228"/>
      <c r="T152" s="228"/>
      <c r="U152" s="228"/>
    </row>
    <row r="153" spans="10:21" ht="30">
      <c r="J153" s="216"/>
      <c r="K153" s="216"/>
      <c r="N153" s="217"/>
      <c r="O153" s="217"/>
      <c r="P153" s="228"/>
      <c r="Q153" s="228"/>
      <c r="R153" s="228"/>
      <c r="S153" s="228"/>
      <c r="T153" s="228"/>
      <c r="U153" s="228"/>
    </row>
    <row r="154" spans="10:21" ht="30">
      <c r="J154" s="216"/>
      <c r="K154" s="216"/>
      <c r="N154" s="217"/>
      <c r="O154" s="217"/>
      <c r="P154" s="228"/>
      <c r="Q154" s="228"/>
      <c r="R154" s="228"/>
      <c r="S154" s="228"/>
      <c r="T154" s="228"/>
      <c r="U154" s="228"/>
    </row>
    <row r="155" spans="10:21" ht="30">
      <c r="J155" s="216"/>
      <c r="K155" s="216"/>
      <c r="N155" s="217"/>
      <c r="O155" s="217"/>
      <c r="P155" s="228"/>
      <c r="Q155" s="228"/>
      <c r="R155" s="228"/>
      <c r="S155" s="228"/>
      <c r="T155" s="228"/>
      <c r="U155" s="228"/>
    </row>
    <row r="156" spans="10:21" ht="30">
      <c r="J156" s="216"/>
      <c r="K156" s="216"/>
      <c r="N156" s="217"/>
      <c r="O156" s="217"/>
      <c r="P156" s="228"/>
      <c r="Q156" s="228"/>
      <c r="R156" s="228"/>
      <c r="S156" s="228"/>
      <c r="T156" s="228"/>
      <c r="U156" s="228"/>
    </row>
    <row r="157" spans="10:21" ht="30">
      <c r="J157" s="216"/>
      <c r="K157" s="216"/>
      <c r="N157" s="217"/>
      <c r="O157" s="217"/>
      <c r="P157" s="228"/>
      <c r="Q157" s="228"/>
      <c r="R157" s="228"/>
      <c r="S157" s="228"/>
      <c r="T157" s="228"/>
      <c r="U157" s="228"/>
    </row>
    <row r="158" spans="10:21" ht="30">
      <c r="J158" s="216"/>
      <c r="K158" s="216"/>
      <c r="N158" s="217"/>
      <c r="O158" s="217"/>
      <c r="P158" s="228"/>
      <c r="Q158" s="228"/>
      <c r="R158" s="228"/>
      <c r="S158" s="228"/>
      <c r="T158" s="228"/>
      <c r="U158" s="228"/>
    </row>
    <row r="159" spans="10:21" ht="30">
      <c r="J159" s="216"/>
      <c r="K159" s="216"/>
      <c r="N159" s="217"/>
      <c r="O159" s="217"/>
      <c r="P159" s="228"/>
      <c r="Q159" s="228"/>
      <c r="R159" s="228"/>
      <c r="S159" s="228"/>
      <c r="T159" s="228"/>
      <c r="U159" s="228"/>
    </row>
    <row r="160" spans="10:21" ht="30">
      <c r="J160" s="216"/>
      <c r="K160" s="216"/>
      <c r="N160" s="217"/>
      <c r="O160" s="217"/>
      <c r="P160" s="228"/>
      <c r="Q160" s="228"/>
      <c r="R160" s="228"/>
      <c r="S160" s="228"/>
      <c r="T160" s="228"/>
      <c r="U160" s="228"/>
    </row>
    <row r="161" spans="10:21" ht="30">
      <c r="J161" s="216"/>
      <c r="K161" s="216"/>
      <c r="N161" s="217"/>
      <c r="O161" s="217"/>
      <c r="P161" s="228"/>
      <c r="Q161" s="228"/>
      <c r="R161" s="228"/>
      <c r="S161" s="228"/>
      <c r="T161" s="228"/>
      <c r="U161" s="228"/>
    </row>
    <row r="162" spans="10:21" ht="30">
      <c r="J162" s="216"/>
      <c r="K162" s="216"/>
      <c r="N162" s="217"/>
      <c r="O162" s="217"/>
      <c r="P162" s="228"/>
      <c r="Q162" s="228"/>
      <c r="R162" s="228"/>
      <c r="S162" s="228"/>
      <c r="T162" s="228"/>
      <c r="U162" s="228"/>
    </row>
    <row r="163" spans="10:21" ht="30">
      <c r="J163" s="216"/>
      <c r="K163" s="216"/>
      <c r="N163" s="217"/>
      <c r="O163" s="217"/>
      <c r="P163" s="228"/>
      <c r="Q163" s="228"/>
      <c r="R163" s="228"/>
      <c r="S163" s="228"/>
      <c r="T163" s="228"/>
      <c r="U163" s="228"/>
    </row>
    <row r="164" spans="10:21" ht="30">
      <c r="J164" s="216"/>
      <c r="K164" s="216"/>
      <c r="N164" s="217"/>
      <c r="O164" s="217"/>
      <c r="P164" s="228"/>
      <c r="Q164" s="228"/>
      <c r="R164" s="228"/>
      <c r="S164" s="228"/>
      <c r="T164" s="228"/>
      <c r="U164" s="228"/>
    </row>
    <row r="165" spans="10:21" ht="30">
      <c r="J165" s="216"/>
      <c r="K165" s="216"/>
      <c r="N165" s="217"/>
      <c r="O165" s="217"/>
      <c r="P165" s="228"/>
      <c r="Q165" s="228"/>
      <c r="R165" s="228"/>
      <c r="S165" s="228"/>
      <c r="T165" s="228"/>
      <c r="U165" s="228"/>
    </row>
    <row r="166" spans="10:21" ht="30">
      <c r="J166" s="216"/>
      <c r="K166" s="216"/>
      <c r="N166" s="217"/>
      <c r="O166" s="217"/>
      <c r="P166" s="228"/>
      <c r="Q166" s="228"/>
      <c r="R166" s="228"/>
      <c r="S166" s="228"/>
      <c r="T166" s="228"/>
      <c r="U166" s="228"/>
    </row>
    <row r="167" spans="10:21" ht="30">
      <c r="J167" s="216"/>
      <c r="K167" s="216"/>
      <c r="N167" s="217"/>
      <c r="O167" s="217"/>
      <c r="P167" s="228"/>
      <c r="Q167" s="228"/>
      <c r="R167" s="228"/>
      <c r="S167" s="228"/>
      <c r="T167" s="228"/>
      <c r="U167" s="228"/>
    </row>
    <row r="168" spans="10:21" ht="30">
      <c r="J168" s="216"/>
      <c r="K168" s="216"/>
      <c r="N168" s="217"/>
      <c r="O168" s="217"/>
      <c r="P168" s="228"/>
      <c r="Q168" s="228"/>
      <c r="R168" s="228"/>
      <c r="S168" s="228"/>
      <c r="T168" s="228"/>
      <c r="U168" s="228"/>
    </row>
    <row r="169" spans="10:21" ht="30">
      <c r="J169" s="216"/>
      <c r="K169" s="216"/>
      <c r="N169" s="217"/>
      <c r="O169" s="217"/>
      <c r="P169" s="228"/>
      <c r="Q169" s="228"/>
      <c r="R169" s="228"/>
      <c r="S169" s="228"/>
      <c r="T169" s="228"/>
      <c r="U169" s="228"/>
    </row>
    <row r="170" spans="14:21" ht="20.25">
      <c r="N170" s="217"/>
      <c r="O170" s="217"/>
      <c r="P170" s="228"/>
      <c r="Q170" s="228"/>
      <c r="R170" s="228"/>
      <c r="S170" s="228"/>
      <c r="T170" s="228"/>
      <c r="U170" s="228"/>
    </row>
    <row r="171" spans="14:21" ht="20.25">
      <c r="N171" s="217"/>
      <c r="O171" s="217"/>
      <c r="P171" s="228"/>
      <c r="Q171" s="228"/>
      <c r="R171" s="228"/>
      <c r="S171" s="228"/>
      <c r="T171" s="228"/>
      <c r="U171" s="228"/>
    </row>
    <row r="172" spans="14:21" ht="20.25">
      <c r="N172" s="217"/>
      <c r="O172" s="217"/>
      <c r="P172" s="228"/>
      <c r="Q172" s="228"/>
      <c r="R172" s="228"/>
      <c r="S172" s="228"/>
      <c r="T172" s="228"/>
      <c r="U172" s="228"/>
    </row>
    <row r="173" spans="14:21" ht="20.25">
      <c r="N173" s="217"/>
      <c r="O173" s="217"/>
      <c r="P173" s="228"/>
      <c r="Q173" s="228"/>
      <c r="R173" s="228"/>
      <c r="S173" s="228"/>
      <c r="T173" s="228"/>
      <c r="U173" s="228"/>
    </row>
    <row r="174" spans="14:21" ht="20.25">
      <c r="N174" s="217"/>
      <c r="O174" s="217"/>
      <c r="P174" s="228"/>
      <c r="Q174" s="228"/>
      <c r="R174" s="228"/>
      <c r="S174" s="228"/>
      <c r="T174" s="228"/>
      <c r="U174" s="228"/>
    </row>
    <row r="175" spans="14:21" ht="20.25">
      <c r="N175" s="217"/>
      <c r="O175" s="217"/>
      <c r="P175" s="228"/>
      <c r="Q175" s="228"/>
      <c r="R175" s="228"/>
      <c r="S175" s="228"/>
      <c r="T175" s="228"/>
      <c r="U175" s="228"/>
    </row>
    <row r="176" spans="14:21" ht="20.25">
      <c r="N176" s="217"/>
      <c r="O176" s="217"/>
      <c r="P176" s="228"/>
      <c r="Q176" s="228"/>
      <c r="R176" s="228"/>
      <c r="S176" s="228"/>
      <c r="T176" s="228"/>
      <c r="U176" s="228"/>
    </row>
    <row r="177" spans="14:21" ht="20.25">
      <c r="N177" s="217"/>
      <c r="O177" s="217"/>
      <c r="P177" s="228"/>
      <c r="Q177" s="228"/>
      <c r="R177" s="228"/>
      <c r="S177" s="228"/>
      <c r="T177" s="228"/>
      <c r="U177" s="228"/>
    </row>
    <row r="178" spans="14:21" ht="20.25">
      <c r="N178" s="217"/>
      <c r="O178" s="217"/>
      <c r="P178" s="228"/>
      <c r="Q178" s="228"/>
      <c r="R178" s="228"/>
      <c r="S178" s="228"/>
      <c r="T178" s="228"/>
      <c r="U178" s="228"/>
    </row>
    <row r="179" spans="14:21" ht="20.25">
      <c r="N179" s="217"/>
      <c r="O179" s="217"/>
      <c r="P179" s="228"/>
      <c r="Q179" s="228"/>
      <c r="R179" s="228"/>
      <c r="S179" s="228"/>
      <c r="T179" s="228"/>
      <c r="U179" s="228"/>
    </row>
    <row r="180" spans="14:21" ht="20.25">
      <c r="N180" s="217"/>
      <c r="O180" s="217"/>
      <c r="P180" s="228"/>
      <c r="Q180" s="228"/>
      <c r="R180" s="228"/>
      <c r="S180" s="228"/>
      <c r="T180" s="228"/>
      <c r="U180" s="228"/>
    </row>
    <row r="181" spans="14:21" ht="20.25">
      <c r="N181" s="217"/>
      <c r="O181" s="217"/>
      <c r="P181" s="228"/>
      <c r="Q181" s="228"/>
      <c r="R181" s="228"/>
      <c r="S181" s="228"/>
      <c r="T181" s="228"/>
      <c r="U181" s="228"/>
    </row>
    <row r="182" spans="14:21" ht="20.25">
      <c r="N182" s="217"/>
      <c r="O182" s="217"/>
      <c r="P182" s="228"/>
      <c r="Q182" s="228"/>
      <c r="R182" s="228"/>
      <c r="S182" s="228"/>
      <c r="T182" s="228"/>
      <c r="U182" s="228"/>
    </row>
    <row r="183" spans="14:21" ht="20.25">
      <c r="N183" s="217"/>
      <c r="O183" s="217"/>
      <c r="P183" s="228"/>
      <c r="Q183" s="228"/>
      <c r="R183" s="228"/>
      <c r="S183" s="228"/>
      <c r="T183" s="228"/>
      <c r="U183" s="228"/>
    </row>
    <row r="184" spans="14:21" ht="20.25">
      <c r="N184" s="217"/>
      <c r="O184" s="217"/>
      <c r="P184" s="228"/>
      <c r="Q184" s="228"/>
      <c r="R184" s="228"/>
      <c r="S184" s="228"/>
      <c r="T184" s="228"/>
      <c r="U184" s="228"/>
    </row>
    <row r="185" spans="14:21" ht="20.25">
      <c r="N185" s="217"/>
      <c r="O185" s="217"/>
      <c r="P185" s="228"/>
      <c r="Q185" s="228"/>
      <c r="R185" s="228"/>
      <c r="S185" s="228"/>
      <c r="T185" s="228"/>
      <c r="U185" s="228"/>
    </row>
    <row r="186" spans="14:21" ht="20.25">
      <c r="N186" s="217"/>
      <c r="O186" s="217"/>
      <c r="P186" s="228"/>
      <c r="Q186" s="228"/>
      <c r="R186" s="228"/>
      <c r="S186" s="228"/>
      <c r="T186" s="228"/>
      <c r="U186" s="228"/>
    </row>
    <row r="187" spans="14:21" ht="20.25">
      <c r="N187" s="217"/>
      <c r="O187" s="217"/>
      <c r="P187" s="228"/>
      <c r="Q187" s="228"/>
      <c r="R187" s="228"/>
      <c r="S187" s="228"/>
      <c r="T187" s="228"/>
      <c r="U187" s="228"/>
    </row>
    <row r="188" spans="14:21" ht="20.25">
      <c r="N188" s="217"/>
      <c r="O188" s="217"/>
      <c r="P188" s="228"/>
      <c r="Q188" s="228"/>
      <c r="R188" s="228"/>
      <c r="S188" s="228"/>
      <c r="T188" s="228"/>
      <c r="U188" s="228"/>
    </row>
    <row r="189" spans="14:21" ht="20.25">
      <c r="N189" s="217"/>
      <c r="O189" s="217"/>
      <c r="P189" s="228"/>
      <c r="Q189" s="228"/>
      <c r="R189" s="228"/>
      <c r="S189" s="228"/>
      <c r="T189" s="228"/>
      <c r="U189" s="228"/>
    </row>
    <row r="190" spans="14:21" ht="20.25">
      <c r="N190" s="217"/>
      <c r="O190" s="217"/>
      <c r="P190" s="228"/>
      <c r="Q190" s="228"/>
      <c r="R190" s="228"/>
      <c r="S190" s="228"/>
      <c r="T190" s="228"/>
      <c r="U190" s="228"/>
    </row>
    <row r="191" spans="14:21" ht="20.25">
      <c r="N191" s="217"/>
      <c r="O191" s="217"/>
      <c r="P191" s="228"/>
      <c r="Q191" s="228"/>
      <c r="R191" s="228"/>
      <c r="S191" s="228"/>
      <c r="T191" s="228"/>
      <c r="U191" s="228"/>
    </row>
    <row r="192" spans="14:21" ht="20.25">
      <c r="N192" s="217"/>
      <c r="O192" s="217"/>
      <c r="P192" s="228"/>
      <c r="Q192" s="228"/>
      <c r="R192" s="228"/>
      <c r="S192" s="228"/>
      <c r="T192" s="228"/>
      <c r="U192" s="228"/>
    </row>
    <row r="193" spans="14:21" ht="20.25">
      <c r="N193" s="217"/>
      <c r="O193" s="217"/>
      <c r="P193" s="228"/>
      <c r="Q193" s="228"/>
      <c r="R193" s="228"/>
      <c r="S193" s="228"/>
      <c r="T193" s="228"/>
      <c r="U193" s="228"/>
    </row>
    <row r="194" spans="14:21" ht="20.25">
      <c r="N194" s="217"/>
      <c r="O194" s="217"/>
      <c r="P194" s="228"/>
      <c r="Q194" s="228"/>
      <c r="R194" s="228"/>
      <c r="S194" s="228"/>
      <c r="T194" s="228"/>
      <c r="U194" s="228"/>
    </row>
    <row r="195" spans="14:21" ht="20.25">
      <c r="N195" s="217"/>
      <c r="O195" s="217"/>
      <c r="P195" s="228"/>
      <c r="Q195" s="228"/>
      <c r="R195" s="228"/>
      <c r="S195" s="228"/>
      <c r="T195" s="228"/>
      <c r="U195" s="228"/>
    </row>
    <row r="196" spans="14:21" ht="20.25">
      <c r="N196" s="217"/>
      <c r="O196" s="217"/>
      <c r="P196" s="228"/>
      <c r="Q196" s="228"/>
      <c r="R196" s="228"/>
      <c r="S196" s="228"/>
      <c r="T196" s="228"/>
      <c r="U196" s="228"/>
    </row>
    <row r="197" spans="14:21" ht="20.25">
      <c r="N197" s="217"/>
      <c r="O197" s="217"/>
      <c r="P197" s="228"/>
      <c r="Q197" s="228"/>
      <c r="R197" s="228"/>
      <c r="S197" s="228"/>
      <c r="T197" s="228"/>
      <c r="U197" s="228"/>
    </row>
    <row r="198" spans="14:21" ht="20.25">
      <c r="N198" s="217"/>
      <c r="O198" s="217"/>
      <c r="P198" s="228"/>
      <c r="Q198" s="228"/>
      <c r="R198" s="228"/>
      <c r="S198" s="228"/>
      <c r="T198" s="228"/>
      <c r="U198" s="228"/>
    </row>
    <row r="199" spans="14:21" ht="20.25">
      <c r="N199" s="217"/>
      <c r="O199" s="217"/>
      <c r="P199" s="228"/>
      <c r="Q199" s="228"/>
      <c r="R199" s="228"/>
      <c r="S199" s="228"/>
      <c r="T199" s="228"/>
      <c r="U199" s="228"/>
    </row>
    <row r="200" spans="14:21" ht="20.25">
      <c r="N200" s="217"/>
      <c r="O200" s="217"/>
      <c r="P200" s="228"/>
      <c r="Q200" s="228"/>
      <c r="R200" s="228"/>
      <c r="S200" s="228"/>
      <c r="T200" s="228"/>
      <c r="U200" s="228"/>
    </row>
    <row r="201" spans="14:21" ht="20.25">
      <c r="N201" s="217"/>
      <c r="O201" s="217"/>
      <c r="P201" s="228"/>
      <c r="Q201" s="228"/>
      <c r="R201" s="228"/>
      <c r="S201" s="228"/>
      <c r="T201" s="228"/>
      <c r="U201" s="228"/>
    </row>
    <row r="202" spans="14:21" ht="20.25">
      <c r="N202" s="217"/>
      <c r="O202" s="217"/>
      <c r="P202" s="228"/>
      <c r="Q202" s="228"/>
      <c r="R202" s="228"/>
      <c r="S202" s="228"/>
      <c r="T202" s="228"/>
      <c r="U202" s="228"/>
    </row>
    <row r="203" spans="14:21" ht="20.25">
      <c r="N203" s="217"/>
      <c r="O203" s="217"/>
      <c r="P203" s="228"/>
      <c r="Q203" s="228"/>
      <c r="R203" s="228"/>
      <c r="S203" s="228"/>
      <c r="T203" s="228"/>
      <c r="U203" s="228"/>
    </row>
    <row r="204" spans="14:21" ht="20.25">
      <c r="N204" s="217"/>
      <c r="O204" s="217"/>
      <c r="P204" s="228"/>
      <c r="Q204" s="228"/>
      <c r="R204" s="228"/>
      <c r="S204" s="228"/>
      <c r="T204" s="228"/>
      <c r="U204" s="228"/>
    </row>
    <row r="205" spans="14:21" ht="20.25">
      <c r="N205" s="217"/>
      <c r="O205" s="217"/>
      <c r="P205" s="228"/>
      <c r="Q205" s="228"/>
      <c r="R205" s="228"/>
      <c r="S205" s="228"/>
      <c r="T205" s="228"/>
      <c r="U205" s="228"/>
    </row>
    <row r="206" spans="14:21" ht="20.25">
      <c r="N206" s="217"/>
      <c r="O206" s="217"/>
      <c r="P206" s="228"/>
      <c r="Q206" s="228"/>
      <c r="R206" s="228"/>
      <c r="S206" s="228"/>
      <c r="T206" s="228"/>
      <c r="U206" s="228"/>
    </row>
    <row r="207" spans="14:21" ht="20.25">
      <c r="N207" s="217"/>
      <c r="O207" s="217"/>
      <c r="P207" s="228"/>
      <c r="Q207" s="228"/>
      <c r="R207" s="228"/>
      <c r="S207" s="228"/>
      <c r="T207" s="228"/>
      <c r="U207" s="228"/>
    </row>
    <row r="208" spans="14:21" ht="20.25">
      <c r="N208" s="217"/>
      <c r="O208" s="217"/>
      <c r="P208" s="228"/>
      <c r="Q208" s="228"/>
      <c r="R208" s="228"/>
      <c r="S208" s="228"/>
      <c r="T208" s="228"/>
      <c r="U208" s="228"/>
    </row>
    <row r="209" spans="14:21" ht="20.25">
      <c r="N209" s="217"/>
      <c r="O209" s="217"/>
      <c r="P209" s="228"/>
      <c r="Q209" s="228"/>
      <c r="R209" s="228"/>
      <c r="S209" s="228"/>
      <c r="T209" s="228"/>
      <c r="U209" s="228"/>
    </row>
    <row r="210" spans="14:21" ht="20.25">
      <c r="N210" s="217"/>
      <c r="O210" s="217"/>
      <c r="P210" s="228"/>
      <c r="Q210" s="228"/>
      <c r="R210" s="228"/>
      <c r="S210" s="228"/>
      <c r="T210" s="228"/>
      <c r="U210" s="228"/>
    </row>
  </sheetData>
  <sheetProtection/>
  <mergeCells count="26">
    <mergeCell ref="A27:L27"/>
    <mergeCell ref="A18:B19"/>
    <mergeCell ref="G18:J19"/>
    <mergeCell ref="K18:K19"/>
    <mergeCell ref="L18:L19"/>
    <mergeCell ref="A24:B26"/>
    <mergeCell ref="C24:D24"/>
    <mergeCell ref="K24:L24"/>
    <mergeCell ref="G25:I25"/>
    <mergeCell ref="K25:L25"/>
    <mergeCell ref="G26:I26"/>
    <mergeCell ref="G6:J7"/>
    <mergeCell ref="K6:K7"/>
    <mergeCell ref="L6:L7"/>
    <mergeCell ref="P6:T6"/>
    <mergeCell ref="G12:J13"/>
    <mergeCell ref="K12:K13"/>
    <mergeCell ref="L12:L13"/>
    <mergeCell ref="K26:L26"/>
    <mergeCell ref="H1:L1"/>
    <mergeCell ref="H2:H3"/>
    <mergeCell ref="C4:D4"/>
    <mergeCell ref="E4:H4"/>
    <mergeCell ref="C5:D5"/>
    <mergeCell ref="E5:H5"/>
    <mergeCell ref="I5:J5"/>
  </mergeCells>
  <conditionalFormatting sqref="E4:H5 K3:K4 G24 G25:I25">
    <cfRule type="cellIs" priority="21" dxfId="20" operator="equal" stopIfTrue="1">
      <formula>0</formula>
    </cfRule>
  </conditionalFormatting>
  <conditionalFormatting sqref="A8:A11 A14:A17 A20:A23">
    <cfRule type="cellIs" priority="20" dxfId="19" operator="greaterThan" stopIfTrue="1">
      <formula>0</formula>
    </cfRule>
  </conditionalFormatting>
  <conditionalFormatting sqref="U8 U20">
    <cfRule type="expression" priority="19" dxfId="3" stopIfTrue="1">
      <formula>T9&lt;&gt;U8</formula>
    </cfRule>
  </conditionalFormatting>
  <conditionalFormatting sqref="T9">
    <cfRule type="expression" priority="18" dxfId="3" stopIfTrue="1">
      <formula>$T$9&lt;&gt;$U$8</formula>
    </cfRule>
  </conditionalFormatting>
  <conditionalFormatting sqref="T10 V8">
    <cfRule type="expression" priority="17" dxfId="5" stopIfTrue="1">
      <formula>$V$8&lt;&gt;$T$10</formula>
    </cfRule>
  </conditionalFormatting>
  <conditionalFormatting sqref="W8 T11">
    <cfRule type="expression" priority="16" dxfId="4" stopIfTrue="1">
      <formula>$W$8&lt;&gt;$T$11</formula>
    </cfRule>
  </conditionalFormatting>
  <conditionalFormatting sqref="U10 V9">
    <cfRule type="expression" priority="15" dxfId="2" stopIfTrue="1">
      <formula>$V$9&lt;&gt;$U$10</formula>
    </cfRule>
  </conditionalFormatting>
  <conditionalFormatting sqref="U11 W9">
    <cfRule type="expression" priority="14" dxfId="1" stopIfTrue="1">
      <formula>$W$9&lt;&gt;$U$11</formula>
    </cfRule>
  </conditionalFormatting>
  <conditionalFormatting sqref="W10 V11">
    <cfRule type="expression" priority="13" dxfId="0" stopIfTrue="1">
      <formula>$W$10&lt;&gt;$V$11</formula>
    </cfRule>
  </conditionalFormatting>
  <conditionalFormatting sqref="U14 T15">
    <cfRule type="expression" priority="12"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0" dxfId="4" stopIfTrue="1">
      <formula>$W$14&lt;&gt;$T$17</formula>
    </cfRule>
  </conditionalFormatting>
  <conditionalFormatting sqref="V15 U16">
    <cfRule type="expression" priority="9" dxfId="2" stopIfTrue="1">
      <formula>$V$15&lt;&gt;$U$16</formula>
    </cfRule>
  </conditionalFormatting>
  <conditionalFormatting sqref="W15 U17">
    <cfRule type="expression" priority="8" dxfId="1" stopIfTrue="1">
      <formula>$W$15&lt;&gt;$U$17</formula>
    </cfRule>
  </conditionalFormatting>
  <conditionalFormatting sqref="W16 V17">
    <cfRule type="expression" priority="7" dxfId="0" stopIfTrue="1">
      <formula>$W$16&lt;&gt;$V$17</formula>
    </cfRule>
  </conditionalFormatting>
  <conditionalFormatting sqref="V20 T22">
    <cfRule type="expression" priority="6" dxfId="5" stopIfTrue="1">
      <formula>$V$20&lt;&gt;$T$22</formula>
    </cfRule>
  </conditionalFormatting>
  <conditionalFormatting sqref="W20 T23">
    <cfRule type="expression" priority="5" dxfId="4" stopIfTrue="1">
      <formula>$W$20&lt;&gt;$T$23</formula>
    </cfRule>
  </conditionalFormatting>
  <conditionalFormatting sqref="T21">
    <cfRule type="expression" priority="4" dxfId="3" stopIfTrue="1">
      <formula>U20&lt;&gt;T21</formula>
    </cfRule>
  </conditionalFormatting>
  <conditionalFormatting sqref="V21 U22">
    <cfRule type="expression" priority="3" dxfId="2" stopIfTrue="1">
      <formula>$V$21&lt;&gt;$U$22</formula>
    </cfRule>
  </conditionalFormatting>
  <conditionalFormatting sqref="W21 U23">
    <cfRule type="expression" priority="2" dxfId="1" stopIfTrue="1">
      <formula>$W$21&lt;&gt;$U$23</formula>
    </cfRule>
  </conditionalFormatting>
  <conditionalFormatting sqref="W22 V23">
    <cfRule type="expression" priority="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4">
      <selection activeCell="G13" sqref="G1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 t="str">
        <f>'[2]Week SetUp'!$A$6</f>
        <v>DP - VETERANI</v>
      </c>
      <c r="B1" s="1"/>
      <c r="C1" s="2"/>
      <c r="D1" s="2"/>
      <c r="E1" s="2"/>
      <c r="F1" s="2"/>
      <c r="G1" s="2"/>
      <c r="H1" s="146"/>
      <c r="I1" s="3"/>
      <c r="J1" s="147" t="s">
        <v>147</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16</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24" customHeight="1" thickBot="1">
      <c r="A6" s="32"/>
      <c r="B6" s="33"/>
      <c r="C6" s="34"/>
      <c r="D6" s="33"/>
      <c r="E6" s="35"/>
      <c r="F6" s="35"/>
      <c r="G6" s="36"/>
      <c r="H6" s="35"/>
      <c r="I6" s="37"/>
      <c r="J6" s="33"/>
      <c r="K6" s="37"/>
      <c r="L6" s="33"/>
      <c r="M6" s="37"/>
      <c r="N6" s="33"/>
      <c r="O6" s="37"/>
      <c r="P6" s="33"/>
      <c r="Q6" s="38"/>
    </row>
    <row r="7" spans="1:20" s="50" customFormat="1" ht="10.5" customHeight="1">
      <c r="A7" s="39">
        <v>1</v>
      </c>
      <c r="B7" s="40"/>
      <c r="C7" s="40"/>
      <c r="D7" s="41">
        <v>1</v>
      </c>
      <c r="E7" s="42" t="s">
        <v>31</v>
      </c>
      <c r="F7" s="42"/>
      <c r="G7" s="42"/>
      <c r="H7" s="42"/>
      <c r="I7" s="43"/>
      <c r="J7" s="44"/>
      <c r="K7" s="44"/>
      <c r="L7" s="44"/>
      <c r="M7" s="44"/>
      <c r="N7" s="45"/>
      <c r="O7" s="46"/>
      <c r="P7" s="47"/>
      <c r="Q7" s="48"/>
      <c r="R7" s="49"/>
      <c r="T7" s="51" t="e">
        <f>#REF!</f>
        <v>#REF!</v>
      </c>
    </row>
    <row r="8" spans="1:20" s="50" customFormat="1" ht="9" customHeight="1">
      <c r="A8" s="52"/>
      <c r="B8" s="53"/>
      <c r="C8" s="53"/>
      <c r="D8" s="54"/>
      <c r="E8" s="44"/>
      <c r="F8" s="44"/>
      <c r="G8" s="55"/>
      <c r="H8" s="56"/>
      <c r="I8" s="57" t="s">
        <v>35</v>
      </c>
      <c r="J8" s="42" t="s">
        <v>37</v>
      </c>
      <c r="K8" s="58"/>
      <c r="L8" s="44"/>
      <c r="M8" s="44"/>
      <c r="N8" s="45"/>
      <c r="O8" s="46"/>
      <c r="P8" s="47"/>
      <c r="Q8" s="48"/>
      <c r="R8" s="49"/>
      <c r="T8" s="59" t="e">
        <f>#REF!</f>
        <v>#REF!</v>
      </c>
    </row>
    <row r="9" spans="1:20" s="50" customFormat="1" ht="9" customHeight="1">
      <c r="A9" s="52">
        <v>2</v>
      </c>
      <c r="B9" s="40"/>
      <c r="C9" s="40"/>
      <c r="D9" s="60"/>
      <c r="E9" s="61" t="s">
        <v>57</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37</v>
      </c>
      <c r="M10" s="67"/>
      <c r="N10" s="68"/>
      <c r="O10" s="68"/>
      <c r="P10" s="47"/>
      <c r="Q10" s="48"/>
      <c r="R10" s="49"/>
      <c r="T10" s="59" t="e">
        <f>#REF!</f>
        <v>#REF!</v>
      </c>
    </row>
    <row r="11" spans="1:20" s="50" customFormat="1" ht="9" customHeight="1">
      <c r="A11" s="52">
        <v>3</v>
      </c>
      <c r="B11" s="40"/>
      <c r="C11" s="40"/>
      <c r="D11" s="60">
        <v>8</v>
      </c>
      <c r="E11" s="61" t="s">
        <v>96</v>
      </c>
      <c r="F11" s="61"/>
      <c r="G11" s="61"/>
      <c r="H11" s="61"/>
      <c r="I11" s="43"/>
      <c r="J11" s="44"/>
      <c r="K11" s="69"/>
      <c r="L11" s="44" t="s">
        <v>181</v>
      </c>
      <c r="M11" s="70"/>
      <c r="N11" s="68"/>
      <c r="O11" s="68"/>
      <c r="P11" s="47"/>
      <c r="Q11" s="48"/>
      <c r="R11" s="49"/>
      <c r="T11" s="59" t="e">
        <f>#REF!</f>
        <v>#REF!</v>
      </c>
    </row>
    <row r="12" spans="1:20" s="50" customFormat="1" ht="9" customHeight="1">
      <c r="A12" s="52"/>
      <c r="B12" s="53"/>
      <c r="C12" s="53"/>
      <c r="D12" s="64"/>
      <c r="E12" s="44"/>
      <c r="F12" s="44"/>
      <c r="G12" s="55"/>
      <c r="H12" s="56"/>
      <c r="I12" s="57"/>
      <c r="J12" s="61" t="s">
        <v>63</v>
      </c>
      <c r="K12" s="71"/>
      <c r="L12" s="44"/>
      <c r="M12" s="70"/>
      <c r="N12" s="68"/>
      <c r="O12" s="68"/>
      <c r="P12" s="47"/>
      <c r="Q12" s="48"/>
      <c r="R12" s="49"/>
      <c r="T12" s="59" t="e">
        <f>#REF!</f>
        <v>#REF!</v>
      </c>
    </row>
    <row r="13" spans="1:20" s="50" customFormat="1" ht="9" customHeight="1">
      <c r="A13" s="52">
        <v>4</v>
      </c>
      <c r="B13" s="40"/>
      <c r="C13" s="40"/>
      <c r="D13" s="60">
        <v>13</v>
      </c>
      <c r="E13" s="61" t="s">
        <v>57</v>
      </c>
      <c r="F13" s="61"/>
      <c r="G13" s="61"/>
      <c r="H13" s="61"/>
      <c r="I13" s="72"/>
      <c r="J13" s="44"/>
      <c r="K13" s="44"/>
      <c r="L13" s="44"/>
      <c r="M13" s="70"/>
      <c r="N13" s="68"/>
      <c r="O13" s="68"/>
      <c r="P13" s="47"/>
      <c r="Q13" s="48"/>
      <c r="R13" s="49"/>
      <c r="T13" s="59" t="e">
        <f>#REF!</f>
        <v>#REF!</v>
      </c>
    </row>
    <row r="14" spans="1:20" s="50" customFormat="1" ht="9" customHeight="1">
      <c r="A14" s="52"/>
      <c r="B14" s="53"/>
      <c r="C14" s="53"/>
      <c r="D14" s="73"/>
      <c r="E14" s="44"/>
      <c r="F14" s="44"/>
      <c r="G14" s="55"/>
      <c r="H14" s="74"/>
      <c r="I14" s="65"/>
      <c r="J14" s="44"/>
      <c r="K14" s="44"/>
      <c r="L14" s="56"/>
      <c r="M14" s="66"/>
      <c r="N14" s="42" t="s">
        <v>37</v>
      </c>
      <c r="O14" s="67"/>
      <c r="P14" s="47"/>
      <c r="Q14" s="48"/>
      <c r="R14" s="49"/>
      <c r="T14" s="59" t="e">
        <f>#REF!</f>
        <v>#REF!</v>
      </c>
    </row>
    <row r="15" spans="1:20" s="50" customFormat="1" ht="9" customHeight="1">
      <c r="A15" s="39">
        <v>5</v>
      </c>
      <c r="B15" s="40" t="e">
        <f>IF($D15="","",VLOOKUP($D15,'[2]M40+'!$A$7:$P$22,15))</f>
        <v>#REF!</v>
      </c>
      <c r="C15" s="40" t="e">
        <f>IF($D15="","",VLOOKUP($D15,'[2]M40+'!$A$7:$P$22,16))</f>
        <v>#REF!</v>
      </c>
      <c r="D15" s="41">
        <v>3</v>
      </c>
      <c r="E15" s="152" t="s">
        <v>97</v>
      </c>
      <c r="F15" s="42"/>
      <c r="G15" s="61"/>
      <c r="H15" s="42"/>
      <c r="I15" s="75"/>
      <c r="J15" s="44"/>
      <c r="K15" s="44"/>
      <c r="L15" s="44"/>
      <c r="M15" s="70"/>
      <c r="N15" s="44" t="s">
        <v>206</v>
      </c>
      <c r="O15" s="70"/>
      <c r="P15" s="47"/>
      <c r="Q15" s="48"/>
      <c r="R15" s="49"/>
      <c r="T15" s="59" t="e">
        <f>#REF!</f>
        <v>#REF!</v>
      </c>
    </row>
    <row r="16" spans="1:20" s="50" customFormat="1" ht="9" customHeight="1" thickBot="1">
      <c r="A16" s="52"/>
      <c r="B16" s="53"/>
      <c r="C16" s="53"/>
      <c r="D16" s="73"/>
      <c r="E16" s="44"/>
      <c r="F16" s="44"/>
      <c r="G16" s="55"/>
      <c r="H16" s="56"/>
      <c r="I16" s="57"/>
      <c r="J16" s="152" t="s">
        <v>103</v>
      </c>
      <c r="K16" s="58"/>
      <c r="L16" s="44"/>
      <c r="M16" s="70"/>
      <c r="N16" s="68"/>
      <c r="O16" s="70"/>
      <c r="P16" s="47"/>
      <c r="Q16" s="48"/>
      <c r="R16" s="49"/>
      <c r="T16" s="76" t="e">
        <f>#REF!</f>
        <v>#REF!</v>
      </c>
    </row>
    <row r="17" spans="1:18" s="50" customFormat="1" ht="9" customHeight="1">
      <c r="A17" s="52">
        <v>6</v>
      </c>
      <c r="B17" s="40">
        <f>IF($D17="","",VLOOKUP($D17,'[2]M40+'!$A$7:$P$22,15))</f>
      </c>
      <c r="C17" s="40">
        <f>IF($D17="","",VLOOKUP($D17,'[2]M40+'!$A$7:$P$22,16))</f>
      </c>
      <c r="D17" s="60"/>
      <c r="E17" s="61" t="s">
        <v>57</v>
      </c>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173</v>
      </c>
      <c r="M18" s="77"/>
      <c r="N18" s="68"/>
      <c r="O18" s="70"/>
      <c r="P18" s="47"/>
      <c r="Q18" s="48"/>
      <c r="R18" s="49"/>
    </row>
    <row r="19" spans="1:18" s="50" customFormat="1" ht="9" customHeight="1">
      <c r="A19" s="52">
        <v>7</v>
      </c>
      <c r="B19" s="40"/>
      <c r="C19" s="40"/>
      <c r="D19" s="60">
        <v>9</v>
      </c>
      <c r="E19" s="61" t="s">
        <v>98</v>
      </c>
      <c r="F19" s="61"/>
      <c r="G19" s="61"/>
      <c r="H19" s="61"/>
      <c r="I19" s="43"/>
      <c r="J19" s="44"/>
      <c r="K19" s="69"/>
      <c r="L19" s="44" t="s">
        <v>181</v>
      </c>
      <c r="M19" s="68"/>
      <c r="N19" s="68"/>
      <c r="O19" s="70"/>
      <c r="P19" s="47"/>
      <c r="Q19" s="48"/>
      <c r="R19" s="49"/>
    </row>
    <row r="20" spans="1:18" s="50" customFormat="1" ht="9" customHeight="1">
      <c r="A20" s="52"/>
      <c r="B20" s="53"/>
      <c r="C20" s="53"/>
      <c r="D20" s="64"/>
      <c r="E20" s="44"/>
      <c r="F20" s="44"/>
      <c r="G20" s="55"/>
      <c r="H20" s="56"/>
      <c r="I20" s="57"/>
      <c r="J20" s="61" t="s">
        <v>173</v>
      </c>
      <c r="K20" s="71"/>
      <c r="L20" s="44"/>
      <c r="M20" s="68"/>
      <c r="N20" s="68"/>
      <c r="O20" s="70"/>
      <c r="P20" s="47"/>
      <c r="Q20" s="48"/>
      <c r="R20" s="49"/>
    </row>
    <row r="21" spans="1:18" s="50" customFormat="1" ht="9" customHeight="1">
      <c r="A21" s="52">
        <v>8</v>
      </c>
      <c r="B21" s="40"/>
      <c r="C21" s="40"/>
      <c r="D21" s="60">
        <v>6</v>
      </c>
      <c r="E21" s="61" t="s">
        <v>99</v>
      </c>
      <c r="F21" s="61"/>
      <c r="G21" s="61"/>
      <c r="H21" s="61"/>
      <c r="I21" s="72"/>
      <c r="J21" s="44" t="s">
        <v>181</v>
      </c>
      <c r="K21" s="44"/>
      <c r="L21" s="44"/>
      <c r="M21" s="68"/>
      <c r="N21" s="68"/>
      <c r="O21" s="70"/>
      <c r="P21" s="47"/>
      <c r="Q21" s="48"/>
      <c r="R21" s="49"/>
    </row>
    <row r="22" spans="1:18" s="50" customFormat="1" ht="9" customHeight="1">
      <c r="A22" s="52"/>
      <c r="B22" s="53"/>
      <c r="C22" s="53"/>
      <c r="D22" s="64"/>
      <c r="E22" s="74"/>
      <c r="F22" s="74"/>
      <c r="G22" s="78"/>
      <c r="H22" s="74"/>
      <c r="I22" s="65"/>
      <c r="J22" s="44"/>
      <c r="K22" s="44"/>
      <c r="L22" s="44"/>
      <c r="M22" s="68"/>
      <c r="N22" s="56"/>
      <c r="O22" s="66"/>
      <c r="P22" s="42" t="s">
        <v>38</v>
      </c>
      <c r="Q22" s="67"/>
      <c r="R22" s="49"/>
    </row>
    <row r="23" spans="1:18" s="50" customFormat="1" ht="9" customHeight="1">
      <c r="A23" s="52">
        <v>9</v>
      </c>
      <c r="B23" s="40"/>
      <c r="C23" s="40"/>
      <c r="D23" s="60">
        <v>5</v>
      </c>
      <c r="E23" s="61" t="s">
        <v>57</v>
      </c>
      <c r="F23" s="61"/>
      <c r="G23" s="61"/>
      <c r="H23" s="61"/>
      <c r="I23" s="43"/>
      <c r="J23" s="44"/>
      <c r="K23" s="44"/>
      <c r="L23" s="44"/>
      <c r="M23" s="68"/>
      <c r="N23" s="44"/>
      <c r="O23" s="70"/>
      <c r="P23" s="44" t="s">
        <v>399</v>
      </c>
      <c r="Q23" s="68"/>
      <c r="R23" s="49"/>
    </row>
    <row r="24" spans="1:18" s="50" customFormat="1" ht="9" customHeight="1">
      <c r="A24" s="52"/>
      <c r="B24" s="53"/>
      <c r="C24" s="53"/>
      <c r="D24" s="64"/>
      <c r="E24" s="44"/>
      <c r="F24" s="44"/>
      <c r="G24" s="55"/>
      <c r="H24" s="56"/>
      <c r="I24" s="57"/>
      <c r="J24" s="61" t="s">
        <v>104</v>
      </c>
      <c r="K24" s="58"/>
      <c r="L24" s="44"/>
      <c r="M24" s="68"/>
      <c r="N24" s="68"/>
      <c r="O24" s="70"/>
      <c r="P24" s="47"/>
      <c r="Q24" s="48"/>
      <c r="R24" s="49"/>
    </row>
    <row r="25" spans="1:18" s="50" customFormat="1" ht="9" customHeight="1">
      <c r="A25" s="52">
        <v>10</v>
      </c>
      <c r="B25" s="40"/>
      <c r="C25" s="40"/>
      <c r="D25" s="60">
        <v>7</v>
      </c>
      <c r="E25" s="61" t="s">
        <v>100</v>
      </c>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61" t="s">
        <v>104</v>
      </c>
      <c r="M26" s="67"/>
      <c r="N26" s="68"/>
      <c r="O26" s="70"/>
      <c r="P26" s="47"/>
      <c r="Q26" s="48"/>
      <c r="R26" s="49"/>
    </row>
    <row r="27" spans="1:18" s="50" customFormat="1" ht="9" customHeight="1">
      <c r="A27" s="52">
        <v>11</v>
      </c>
      <c r="B27" s="40"/>
      <c r="C27" s="40"/>
      <c r="D27" s="60">
        <v>11</v>
      </c>
      <c r="E27" s="152" t="s">
        <v>57</v>
      </c>
      <c r="F27" s="61"/>
      <c r="G27" s="61"/>
      <c r="H27" s="61"/>
      <c r="I27" s="43"/>
      <c r="J27" s="44"/>
      <c r="K27" s="69"/>
      <c r="L27" s="44" t="s">
        <v>182</v>
      </c>
      <c r="M27" s="70"/>
      <c r="N27" s="68"/>
      <c r="O27" s="70"/>
      <c r="P27" s="47"/>
      <c r="Q27" s="48"/>
      <c r="R27" s="49"/>
    </row>
    <row r="28" spans="1:18" s="50" customFormat="1" ht="9" customHeight="1">
      <c r="A28" s="39"/>
      <c r="B28" s="53"/>
      <c r="C28" s="53"/>
      <c r="D28" s="73"/>
      <c r="E28" s="44"/>
      <c r="F28" s="44"/>
      <c r="G28" s="55"/>
      <c r="H28" s="56"/>
      <c r="I28" s="57"/>
      <c r="J28" s="152" t="s">
        <v>64</v>
      </c>
      <c r="K28" s="71"/>
      <c r="L28" s="44"/>
      <c r="M28" s="70"/>
      <c r="N28" s="68"/>
      <c r="O28" s="70"/>
      <c r="P28" s="47"/>
      <c r="Q28" s="48"/>
      <c r="R28" s="49"/>
    </row>
    <row r="29" spans="1:18" s="50" customFormat="1" ht="9" customHeight="1">
      <c r="A29" s="39">
        <v>12</v>
      </c>
      <c r="B29" s="40" t="e">
        <f>IF($D29="","",VLOOKUP($D29,'[2]M40+'!$A$7:$P$22,15))</f>
        <v>#REF!</v>
      </c>
      <c r="C29" s="40" t="e">
        <f>IF($D29="","",VLOOKUP($D29,'[2]M40+'!$A$7:$P$22,16))</f>
        <v>#REF!</v>
      </c>
      <c r="D29" s="41">
        <v>4</v>
      </c>
      <c r="E29" s="152" t="s">
        <v>101</v>
      </c>
      <c r="F29" s="42"/>
      <c r="G29" s="42"/>
      <c r="H29" s="42"/>
      <c r="I29" s="72"/>
      <c r="J29" s="44"/>
      <c r="K29" s="44"/>
      <c r="L29" s="44"/>
      <c r="M29" s="70"/>
      <c r="N29" s="68"/>
      <c r="O29" s="70"/>
      <c r="P29" s="47"/>
      <c r="Q29" s="48"/>
      <c r="R29" s="49"/>
    </row>
    <row r="30" spans="1:18" s="50" customFormat="1" ht="9" customHeight="1">
      <c r="A30" s="52"/>
      <c r="B30" s="53"/>
      <c r="C30" s="53"/>
      <c r="D30" s="64"/>
      <c r="E30" s="44"/>
      <c r="F30" s="44"/>
      <c r="G30" s="55"/>
      <c r="H30" s="74"/>
      <c r="I30" s="65"/>
      <c r="J30" s="44"/>
      <c r="K30" s="44"/>
      <c r="L30" s="56"/>
      <c r="M30" s="66"/>
      <c r="N30" s="42" t="s">
        <v>38</v>
      </c>
      <c r="O30" s="77"/>
      <c r="P30" s="47"/>
      <c r="Q30" s="48"/>
      <c r="R30" s="49"/>
    </row>
    <row r="31" spans="1:18" s="50" customFormat="1" ht="9" customHeight="1">
      <c r="A31" s="52">
        <v>13</v>
      </c>
      <c r="B31" s="40"/>
      <c r="C31" s="40"/>
      <c r="D31" s="60">
        <v>12</v>
      </c>
      <c r="E31" s="152" t="s">
        <v>57</v>
      </c>
      <c r="F31" s="61"/>
      <c r="G31" s="61"/>
      <c r="H31" s="61"/>
      <c r="I31" s="75"/>
      <c r="J31" s="44"/>
      <c r="K31" s="44"/>
      <c r="L31" s="44"/>
      <c r="M31" s="70"/>
      <c r="N31" s="44" t="s">
        <v>203</v>
      </c>
      <c r="O31" s="68"/>
      <c r="P31" s="47"/>
      <c r="Q31" s="48"/>
      <c r="R31" s="49"/>
    </row>
    <row r="32" spans="1:18" s="50" customFormat="1" ht="9" customHeight="1">
      <c r="A32" s="52"/>
      <c r="B32" s="53"/>
      <c r="C32" s="53"/>
      <c r="D32" s="64"/>
      <c r="E32" s="44"/>
      <c r="F32" s="44"/>
      <c r="G32" s="55"/>
      <c r="H32" s="56"/>
      <c r="I32" s="57"/>
      <c r="J32" s="61" t="s">
        <v>105</v>
      </c>
      <c r="K32" s="58"/>
      <c r="L32" s="44"/>
      <c r="M32" s="70"/>
      <c r="N32" s="68"/>
      <c r="O32" s="68"/>
      <c r="P32" s="47"/>
      <c r="Q32" s="48"/>
      <c r="R32" s="49"/>
    </row>
    <row r="33" spans="1:18" s="50" customFormat="1" ht="9" customHeight="1">
      <c r="A33" s="52">
        <v>14</v>
      </c>
      <c r="B33" s="40"/>
      <c r="C33" s="40"/>
      <c r="D33" s="60">
        <v>10</v>
      </c>
      <c r="E33" s="61" t="s">
        <v>102</v>
      </c>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38</v>
      </c>
      <c r="M34" s="77"/>
      <c r="N34" s="68"/>
      <c r="O34" s="68"/>
      <c r="P34" s="47"/>
      <c r="Q34" s="48"/>
      <c r="R34" s="49"/>
    </row>
    <row r="35" spans="1:18" s="50" customFormat="1" ht="9" customHeight="1">
      <c r="A35" s="52">
        <v>15</v>
      </c>
      <c r="B35" s="40">
        <f>IF($D35="","",VLOOKUP($D35,'[2]M40+'!$A$7:$P$22,15))</f>
      </c>
      <c r="C35" s="40">
        <f>IF($D35="","",VLOOKUP($D35,'[2]M40+'!$A$7:$P$22,16))</f>
      </c>
      <c r="D35" s="60"/>
      <c r="E35" s="61" t="s">
        <v>57</v>
      </c>
      <c r="F35" s="61"/>
      <c r="G35" s="61"/>
      <c r="H35" s="61"/>
      <c r="I35" s="43"/>
      <c r="J35" s="44"/>
      <c r="K35" s="69"/>
      <c r="L35" s="44" t="s">
        <v>183</v>
      </c>
      <c r="M35" s="68"/>
      <c r="N35" s="68"/>
      <c r="O35" s="68"/>
      <c r="P35" s="47"/>
      <c r="Q35" s="48"/>
      <c r="R35" s="49"/>
    </row>
    <row r="36" spans="1:18" s="50" customFormat="1" ht="9" customHeight="1">
      <c r="A36" s="52"/>
      <c r="B36" s="53"/>
      <c r="C36" s="53"/>
      <c r="D36" s="54"/>
      <c r="F36" s="44"/>
      <c r="G36" s="55"/>
      <c r="H36" s="56"/>
      <c r="I36" s="57"/>
      <c r="J36" s="42" t="s">
        <v>38</v>
      </c>
      <c r="K36" s="71"/>
      <c r="L36" s="44"/>
      <c r="M36" s="68"/>
      <c r="N36" s="68"/>
      <c r="O36" s="68"/>
      <c r="P36" s="47"/>
      <c r="Q36" s="48"/>
      <c r="R36" s="49"/>
    </row>
    <row r="37" spans="1:18" s="50" customFormat="1" ht="9" customHeight="1">
      <c r="A37" s="39">
        <v>16</v>
      </c>
      <c r="B37" s="40"/>
      <c r="C37" s="40"/>
      <c r="D37" s="41">
        <v>2</v>
      </c>
      <c r="E37" s="154" t="s">
        <v>60</v>
      </c>
      <c r="F37" s="42"/>
      <c r="G37" s="61"/>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148</v>
      </c>
      <c r="Q71" s="104"/>
    </row>
    <row r="72" spans="1:17" s="105" customFormat="1" ht="9" customHeight="1">
      <c r="A72" s="106" t="s">
        <v>1</v>
      </c>
      <c r="B72" s="107"/>
      <c r="C72" s="108"/>
      <c r="D72" s="109">
        <v>1</v>
      </c>
      <c r="E72" s="110" t="s">
        <v>37</v>
      </c>
      <c r="F72" s="111"/>
      <c r="G72" s="110"/>
      <c r="H72" s="112"/>
      <c r="I72" s="113"/>
      <c r="J72" s="107"/>
      <c r="K72" s="114"/>
      <c r="L72" s="107"/>
      <c r="M72" s="115"/>
      <c r="N72" s="116"/>
      <c r="O72" s="117"/>
      <c r="P72" s="117"/>
      <c r="Q72" s="118"/>
    </row>
    <row r="73" spans="1:17" s="105" customFormat="1" ht="9" customHeight="1">
      <c r="A73" s="148"/>
      <c r="B73" s="122"/>
      <c r="C73" s="119"/>
      <c r="D73" s="109">
        <v>2</v>
      </c>
      <c r="E73" s="110" t="s">
        <v>38</v>
      </c>
      <c r="F73" s="111"/>
      <c r="G73" s="110"/>
      <c r="H73" s="112"/>
      <c r="I73" s="113"/>
      <c r="J73" s="107"/>
      <c r="K73" s="114"/>
      <c r="L73" s="107"/>
      <c r="M73" s="115"/>
      <c r="N73" s="120" t="s">
        <v>62</v>
      </c>
      <c r="O73" s="121"/>
      <c r="P73" s="122"/>
      <c r="Q73" s="123"/>
    </row>
    <row r="74" spans="1:17" s="105" customFormat="1" ht="9" customHeight="1">
      <c r="A74" s="124"/>
      <c r="B74" s="125"/>
      <c r="C74" s="126"/>
      <c r="D74" s="109">
        <v>3</v>
      </c>
      <c r="E74" s="110"/>
      <c r="F74" s="111"/>
      <c r="G74" s="110"/>
      <c r="H74" s="112"/>
      <c r="I74" s="113"/>
      <c r="J74" s="107"/>
      <c r="K74" s="114"/>
      <c r="L74" s="107"/>
      <c r="M74" s="115"/>
      <c r="N74" s="116" t="s">
        <v>29</v>
      </c>
      <c r="O74" s="117"/>
      <c r="P74" s="117"/>
      <c r="Q74" s="118"/>
    </row>
    <row r="75" spans="1:17" s="105" customFormat="1" ht="9" customHeight="1">
      <c r="A75" s="127"/>
      <c r="B75" s="27"/>
      <c r="C75" s="128"/>
      <c r="D75" s="109">
        <v>4</v>
      </c>
      <c r="E75" s="110"/>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25 G27 G29 G31 G33 G35 G37 F49:H49 F69:H69 F55:H55 F57:H57 F59:H59 F61:H61 F63:H63 F65:H65 G7 G9 G11 G13 G21 G15 G19 G17">
    <cfRule type="expression" priority="17" dxfId="21" stopIfTrue="1">
      <formula>AND($D7&lt;9,$C7&gt;0)</formula>
    </cfRule>
  </conditionalFormatting>
  <conditionalFormatting sqref="H40 H60 J50 H24 H48 H32 J58 H68 H36 H56 J66 H64 J10 L46 H28 L14 J18 J26 J34 L30 L62 H44 J42 H52 H8 H16 H20 H12 N22">
    <cfRule type="expression" priority="18" dxfId="45" stopIfTrue="1">
      <formula>AND($N$1="CU",H8="Umpire")</formula>
    </cfRule>
    <cfRule type="expression" priority="19" dxfId="44" stopIfTrue="1">
      <formula>AND($N$1="CU",H8&lt;&gt;"Umpire",I8&lt;&gt;"")</formula>
    </cfRule>
    <cfRule type="expression" priority="20" dxfId="43" stopIfTrue="1">
      <formula>AND($N$1="CU",H8&lt;&gt;"Umpire")</formula>
    </cfRule>
  </conditionalFormatting>
  <conditionalFormatting sqref="D53 D47 D45 D43 D41 D39 D69 D67 D49 D65 D63 D61 D59 D57 D55 D51">
    <cfRule type="expression" priority="21" dxfId="42" stopIfTrue="1">
      <formula>AND($D39&lt;9,$C39&gt;0)</formula>
    </cfRule>
  </conditionalFormatting>
  <conditionalFormatting sqref="E55 E57 E59 E61 E63 E65 E67 E69 E39 E41 E43 E45 E47 E49 E51 E53">
    <cfRule type="cellIs" priority="22" dxfId="41" operator="equal" stopIfTrue="1">
      <formula>"Bye"</formula>
    </cfRule>
    <cfRule type="expression" priority="23" dxfId="21" stopIfTrue="1">
      <formula>AND($D39&lt;9,$C39&gt;0)</formula>
    </cfRule>
  </conditionalFormatting>
  <conditionalFormatting sqref="N62 L58 L66 N46 L42 L50 J8 J12 J48 J20 J24 J52 J32 J36 J56 J60 J64 J68 J40 J44 L18 L26 L10 L34 N14 N30 P22">
    <cfRule type="expression" priority="24" dxfId="21" stopIfTrue="1">
      <formula>I8="as"</formula>
    </cfRule>
    <cfRule type="expression" priority="25" dxfId="21" stopIfTrue="1">
      <formula>I8="bs"</formula>
    </cfRule>
  </conditionalFormatting>
  <conditionalFormatting sqref="B7 B9 B11 B13 B15 B17 B19 B21 B23 B25 B27 B29 B31 B33 B35 B37 B55 B57 B59 B61 B63 B65 B67 B69 B39 B41 B43 B45 B47 B49 B51 B53">
    <cfRule type="cellIs" priority="26" dxfId="20" operator="equal" stopIfTrue="1">
      <formula>"QA"</formula>
    </cfRule>
    <cfRule type="cellIs" priority="27" dxfId="20" operator="equal" stopIfTrue="1">
      <formula>"DA"</formula>
    </cfRule>
  </conditionalFormatting>
  <conditionalFormatting sqref="I8 I12 I16 I20 I24 I28 I32 I36 M30 M14 K10 K34 O22 K18 K26 Q79">
    <cfRule type="expression" priority="28" dxfId="29" stopIfTrue="1">
      <formula>$N$1="CU"</formula>
    </cfRule>
  </conditionalFormatting>
  <conditionalFormatting sqref="E25 E33 E15 E19 E21 E9 E7 E11 J16 J28 J8 J36 J24 J12 J20 J32 E17 E27 E35 E29 L18 L26 E13 E23 E31 L10 L34 N14 N30 P22">
    <cfRule type="cellIs" priority="29" dxfId="41" operator="equal" stopIfTrue="1">
      <formula>"Bye"</formula>
    </cfRule>
  </conditionalFormatting>
  <conditionalFormatting sqref="D7 D9 D11 D13 D15 D17 D19 D21 D23 D25 D27 D29 D31 D33 D35 D37">
    <cfRule type="expression" priority="30" dxfId="42" stopIfTrue="1">
      <formula>$D7&lt;5</formula>
    </cfRule>
  </conditionalFormatting>
  <dataValidations count="1">
    <dataValidation type="list" allowBlank="1" showInputMessage="1" sqref="H40 N22 L46 J42 J50 L14 J10 J18 J26 J34 L62 L30 J58 J66 H16 H12 H8 H20 H32 H64 H28 H68 H24 H48 H60 H52 H36 H44 H56">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7">
      <selection activeCell="P23" sqref="P2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 t="str">
        <f>'[2]Week SetUp'!$A$6</f>
        <v>DP - VETERANI</v>
      </c>
      <c r="B1" s="1"/>
      <c r="C1" s="2"/>
      <c r="D1" s="2"/>
      <c r="E1" s="2"/>
      <c r="F1" s="2"/>
      <c r="G1" s="2"/>
      <c r="H1" s="146"/>
      <c r="I1" s="3"/>
      <c r="J1" s="147" t="s">
        <v>15</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16</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24" customHeight="1" thickBot="1">
      <c r="A6" s="32"/>
      <c r="B6" s="33"/>
      <c r="C6" s="34"/>
      <c r="D6" s="33"/>
      <c r="E6" s="35"/>
      <c r="F6" s="35"/>
      <c r="G6" s="36"/>
      <c r="H6" s="35"/>
      <c r="I6" s="37"/>
      <c r="J6" s="33"/>
      <c r="K6" s="37"/>
      <c r="L6" s="33"/>
      <c r="M6" s="37"/>
      <c r="N6" s="33"/>
      <c r="O6" s="37"/>
      <c r="P6" s="33"/>
      <c r="Q6" s="38"/>
    </row>
    <row r="7" spans="1:20" s="50" customFormat="1" ht="10.5" customHeight="1">
      <c r="A7" s="39">
        <v>1</v>
      </c>
      <c r="B7" s="40"/>
      <c r="C7" s="40"/>
      <c r="D7" s="41">
        <v>1</v>
      </c>
      <c r="E7" s="42"/>
      <c r="F7" s="42"/>
      <c r="G7" s="42"/>
      <c r="H7" s="42"/>
      <c r="I7" s="43"/>
      <c r="J7" s="44"/>
      <c r="K7" s="44"/>
      <c r="L7" s="44"/>
      <c r="M7" s="44"/>
      <c r="N7" s="45"/>
      <c r="O7" s="46"/>
      <c r="P7" s="47"/>
      <c r="Q7" s="48"/>
      <c r="R7" s="49"/>
      <c r="T7" s="51" t="e">
        <f>#REF!</f>
        <v>#REF!</v>
      </c>
    </row>
    <row r="8" spans="1:20" s="50" customFormat="1" ht="9" customHeight="1">
      <c r="A8" s="52"/>
      <c r="B8" s="53"/>
      <c r="C8" s="53"/>
      <c r="D8" s="54"/>
      <c r="E8" s="44"/>
      <c r="F8" s="44"/>
      <c r="G8" s="55"/>
      <c r="H8" s="56"/>
      <c r="I8" s="57" t="s">
        <v>35</v>
      </c>
      <c r="J8" s="42" t="s">
        <v>106</v>
      </c>
      <c r="K8" s="58"/>
      <c r="L8" s="44"/>
      <c r="M8" s="44"/>
      <c r="N8" s="45"/>
      <c r="O8" s="46"/>
      <c r="P8" s="47"/>
      <c r="Q8" s="48"/>
      <c r="R8" s="49"/>
      <c r="T8" s="59" t="e">
        <f>#REF!</f>
        <v>#REF!</v>
      </c>
    </row>
    <row r="9" spans="1:20" s="50" customFormat="1" ht="9" customHeight="1">
      <c r="A9" s="52">
        <v>2</v>
      </c>
      <c r="B9" s="40"/>
      <c r="C9" s="40"/>
      <c r="D9" s="60"/>
      <c r="E9" s="61"/>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36</v>
      </c>
      <c r="M10" s="67"/>
      <c r="N10" s="68"/>
      <c r="O10" s="68"/>
      <c r="P10" s="47"/>
      <c r="Q10" s="48"/>
      <c r="R10" s="49"/>
      <c r="T10" s="59" t="e">
        <f>#REF!</f>
        <v>#REF!</v>
      </c>
    </row>
    <row r="11" spans="1:20" s="50" customFormat="1" ht="9" customHeight="1">
      <c r="A11" s="52">
        <v>3</v>
      </c>
      <c r="B11" s="40"/>
      <c r="C11" s="40"/>
      <c r="D11" s="60">
        <v>8</v>
      </c>
      <c r="E11" s="61"/>
      <c r="F11" s="61"/>
      <c r="G11" s="61"/>
      <c r="H11" s="61"/>
      <c r="I11" s="43"/>
      <c r="J11" s="44"/>
      <c r="K11" s="69"/>
      <c r="L11" s="44"/>
      <c r="M11" s="70"/>
      <c r="N11" s="68"/>
      <c r="O11" s="68"/>
      <c r="P11" s="47"/>
      <c r="Q11" s="48"/>
      <c r="R11" s="49"/>
      <c r="T11" s="59" t="e">
        <f>#REF!</f>
        <v>#REF!</v>
      </c>
    </row>
    <row r="12" spans="1:20" s="50" customFormat="1" ht="9" customHeight="1">
      <c r="A12" s="52"/>
      <c r="B12" s="53"/>
      <c r="C12" s="53"/>
      <c r="D12" s="64"/>
      <c r="E12" s="44"/>
      <c r="F12" s="44"/>
      <c r="G12" s="55"/>
      <c r="H12" s="56"/>
      <c r="I12" s="57"/>
      <c r="J12" s="61" t="s">
        <v>57</v>
      </c>
      <c r="K12" s="71"/>
      <c r="L12" s="44"/>
      <c r="M12" s="70"/>
      <c r="N12" s="68"/>
      <c r="O12" s="68"/>
      <c r="P12" s="47"/>
      <c r="Q12" s="48"/>
      <c r="R12" s="49"/>
      <c r="T12" s="59" t="e">
        <f>#REF!</f>
        <v>#REF!</v>
      </c>
    </row>
    <row r="13" spans="1:20" s="50" customFormat="1" ht="9" customHeight="1">
      <c r="A13" s="52">
        <v>4</v>
      </c>
      <c r="B13" s="40"/>
      <c r="C13" s="40"/>
      <c r="D13" s="60">
        <v>13</v>
      </c>
      <c r="E13" s="61"/>
      <c r="F13" s="61"/>
      <c r="G13" s="61"/>
      <c r="H13" s="61"/>
      <c r="I13" s="72"/>
      <c r="J13" s="44"/>
      <c r="K13" s="44"/>
      <c r="L13" s="44"/>
      <c r="M13" s="70"/>
      <c r="N13" s="68"/>
      <c r="O13" s="68"/>
      <c r="P13" s="47"/>
      <c r="Q13" s="48"/>
      <c r="R13" s="49"/>
      <c r="T13" s="59" t="e">
        <f>#REF!</f>
        <v>#REF!</v>
      </c>
    </row>
    <row r="14" spans="1:20" s="50" customFormat="1" ht="9" customHeight="1">
      <c r="A14" s="52"/>
      <c r="B14" s="53"/>
      <c r="C14" s="53"/>
      <c r="D14" s="73"/>
      <c r="E14" s="44"/>
      <c r="F14" s="44"/>
      <c r="G14" s="55"/>
      <c r="H14" s="74"/>
      <c r="I14" s="65"/>
      <c r="J14" s="44"/>
      <c r="K14" s="44"/>
      <c r="L14" s="56"/>
      <c r="M14" s="66"/>
      <c r="N14" s="42" t="s">
        <v>36</v>
      </c>
      <c r="O14" s="67"/>
      <c r="P14" s="47"/>
      <c r="Q14" s="48"/>
      <c r="R14" s="49"/>
      <c r="T14" s="59" t="e">
        <f>#REF!</f>
        <v>#REF!</v>
      </c>
    </row>
    <row r="15" spans="1:20" s="50" customFormat="1" ht="9" customHeight="1">
      <c r="A15" s="39">
        <v>5</v>
      </c>
      <c r="B15" s="40" t="e">
        <f>IF($D15="","",VLOOKUP($D15,'[2]M40+'!$A$7:$P$22,15))</f>
        <v>#REF!</v>
      </c>
      <c r="C15" s="40" t="e">
        <f>IF($D15="","",VLOOKUP($D15,'[2]M40+'!$A$7:$P$22,16))</f>
        <v>#REF!</v>
      </c>
      <c r="D15" s="41">
        <v>3</v>
      </c>
      <c r="E15" s="153"/>
      <c r="F15" s="42"/>
      <c r="G15" s="61"/>
      <c r="H15" s="42"/>
      <c r="I15" s="75"/>
      <c r="J15" s="44"/>
      <c r="K15" s="44"/>
      <c r="L15" s="44"/>
      <c r="M15" s="70"/>
      <c r="N15" s="44" t="s">
        <v>207</v>
      </c>
      <c r="O15" s="70"/>
      <c r="P15" s="47"/>
      <c r="Q15" s="48"/>
      <c r="R15" s="49"/>
      <c r="T15" s="59" t="e">
        <f>#REF!</f>
        <v>#REF!</v>
      </c>
    </row>
    <row r="16" spans="1:20" s="50" customFormat="1" ht="9" customHeight="1" thickBot="1">
      <c r="A16" s="52"/>
      <c r="B16" s="53"/>
      <c r="C16" s="53"/>
      <c r="D16" s="73"/>
      <c r="E16" s="44"/>
      <c r="F16" s="44"/>
      <c r="G16" s="55"/>
      <c r="H16" s="56"/>
      <c r="I16" s="57"/>
      <c r="J16" s="152" t="s">
        <v>107</v>
      </c>
      <c r="K16" s="58"/>
      <c r="L16" s="44"/>
      <c r="M16" s="70"/>
      <c r="N16" s="68"/>
      <c r="O16" s="70"/>
      <c r="P16" s="47"/>
      <c r="Q16" s="48"/>
      <c r="R16" s="49"/>
      <c r="T16" s="76" t="e">
        <f>#REF!</f>
        <v>#REF!</v>
      </c>
    </row>
    <row r="17" spans="1:18" s="50" customFormat="1" ht="9" customHeight="1">
      <c r="A17" s="52">
        <v>6</v>
      </c>
      <c r="B17" s="40">
        <f>IF($D17="","",VLOOKUP($D17,'[2]M40+'!$A$7:$P$22,15))</f>
      </c>
      <c r="C17" s="40">
        <f>IF($D17="","",VLOOKUP($D17,'[2]M40+'!$A$7:$P$22,16))</f>
      </c>
      <c r="D17" s="60"/>
      <c r="E17" s="61"/>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155</v>
      </c>
      <c r="M18" s="77"/>
      <c r="N18" s="68"/>
      <c r="O18" s="70"/>
      <c r="P18" s="47"/>
      <c r="Q18" s="48"/>
      <c r="R18" s="49"/>
    </row>
    <row r="19" spans="1:18" s="50" customFormat="1" ht="9" customHeight="1">
      <c r="A19" s="52">
        <v>7</v>
      </c>
      <c r="B19" s="40"/>
      <c r="C19" s="40"/>
      <c r="D19" s="60">
        <v>9</v>
      </c>
      <c r="E19" s="61"/>
      <c r="F19" s="61"/>
      <c r="G19" s="61"/>
      <c r="H19" s="61"/>
      <c r="I19" s="43"/>
      <c r="J19" s="44"/>
      <c r="K19" s="69"/>
      <c r="L19" s="44" t="s">
        <v>184</v>
      </c>
      <c r="M19" s="68"/>
      <c r="N19" s="68"/>
      <c r="O19" s="70"/>
      <c r="P19" s="47"/>
      <c r="Q19" s="48"/>
      <c r="R19" s="49"/>
    </row>
    <row r="20" spans="1:18" s="50" customFormat="1" ht="9" customHeight="1">
      <c r="A20" s="52"/>
      <c r="B20" s="53"/>
      <c r="C20" s="53"/>
      <c r="D20" s="64"/>
      <c r="E20" s="44"/>
      <c r="F20" s="44"/>
      <c r="G20" s="55"/>
      <c r="H20" s="56"/>
      <c r="I20" s="57"/>
      <c r="J20" s="61" t="s">
        <v>108</v>
      </c>
      <c r="K20" s="71"/>
      <c r="L20" s="44"/>
      <c r="M20" s="68"/>
      <c r="N20" s="68"/>
      <c r="O20" s="70"/>
      <c r="P20" s="47"/>
      <c r="Q20" s="48"/>
      <c r="R20" s="49"/>
    </row>
    <row r="21" spans="1:18" s="50" customFormat="1" ht="9" customHeight="1">
      <c r="A21" s="52">
        <v>8</v>
      </c>
      <c r="B21" s="40"/>
      <c r="C21" s="40"/>
      <c r="D21" s="60">
        <v>6</v>
      </c>
      <c r="E21" s="61"/>
      <c r="F21" s="61"/>
      <c r="G21" s="61"/>
      <c r="H21" s="61"/>
      <c r="I21" s="72"/>
      <c r="J21" s="44"/>
      <c r="K21" s="44"/>
      <c r="L21" s="44"/>
      <c r="M21" s="68"/>
      <c r="N21" s="68"/>
      <c r="O21" s="70"/>
      <c r="P21" s="47"/>
      <c r="Q21" s="48"/>
      <c r="R21" s="49"/>
    </row>
    <row r="22" spans="1:18" s="50" customFormat="1" ht="9" customHeight="1">
      <c r="A22" s="52"/>
      <c r="B22" s="53"/>
      <c r="C22" s="53"/>
      <c r="D22" s="64"/>
      <c r="E22" s="74"/>
      <c r="F22" s="74"/>
      <c r="G22" s="78"/>
      <c r="H22" s="74"/>
      <c r="I22" s="65"/>
      <c r="J22" s="44"/>
      <c r="K22" s="44"/>
      <c r="L22" s="44"/>
      <c r="M22" s="68"/>
      <c r="N22" s="56"/>
      <c r="O22" s="66"/>
      <c r="P22" s="61" t="s">
        <v>156</v>
      </c>
      <c r="Q22" s="67"/>
      <c r="R22" s="49"/>
    </row>
    <row r="23" spans="1:18" s="50" customFormat="1" ht="9" customHeight="1">
      <c r="A23" s="52">
        <v>9</v>
      </c>
      <c r="B23" s="40"/>
      <c r="C23" s="40"/>
      <c r="D23" s="60">
        <v>5</v>
      </c>
      <c r="E23" s="61"/>
      <c r="F23" s="61"/>
      <c r="G23" s="61"/>
      <c r="H23" s="61"/>
      <c r="I23" s="43"/>
      <c r="J23" s="44"/>
      <c r="K23" s="44"/>
      <c r="L23" s="44"/>
      <c r="M23" s="68"/>
      <c r="N23" s="44"/>
      <c r="O23" s="70"/>
      <c r="P23" s="44" t="s">
        <v>398</v>
      </c>
      <c r="Q23" s="68"/>
      <c r="R23" s="49"/>
    </row>
    <row r="24" spans="1:18" s="50" customFormat="1" ht="9" customHeight="1">
      <c r="A24" s="52"/>
      <c r="B24" s="53"/>
      <c r="C24" s="53"/>
      <c r="D24" s="64"/>
      <c r="E24" s="44"/>
      <c r="F24" s="44"/>
      <c r="G24" s="55"/>
      <c r="H24" s="56"/>
      <c r="I24" s="57"/>
      <c r="J24" s="61" t="s">
        <v>109</v>
      </c>
      <c r="K24" s="58"/>
      <c r="L24" s="44"/>
      <c r="M24" s="68"/>
      <c r="N24" s="68"/>
      <c r="O24" s="70"/>
      <c r="P24" s="47"/>
      <c r="Q24" s="48"/>
      <c r="R24" s="49"/>
    </row>
    <row r="25" spans="1:18" s="50" customFormat="1" ht="9" customHeight="1">
      <c r="A25" s="52">
        <v>10</v>
      </c>
      <c r="B25" s="40"/>
      <c r="C25" s="40"/>
      <c r="D25" s="60">
        <v>7</v>
      </c>
      <c r="E25" s="61"/>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61" t="s">
        <v>156</v>
      </c>
      <c r="M26" s="67"/>
      <c r="N26" s="68"/>
      <c r="O26" s="70"/>
      <c r="P26" s="47"/>
      <c r="Q26" s="48"/>
      <c r="R26" s="49"/>
    </row>
    <row r="27" spans="1:18" s="50" customFormat="1" ht="9" customHeight="1">
      <c r="A27" s="52">
        <v>11</v>
      </c>
      <c r="B27" s="40"/>
      <c r="C27" s="40"/>
      <c r="D27" s="60">
        <v>11</v>
      </c>
      <c r="E27" s="152"/>
      <c r="F27" s="61"/>
      <c r="G27" s="61"/>
      <c r="H27" s="61"/>
      <c r="I27" s="43"/>
      <c r="J27" s="44"/>
      <c r="K27" s="69"/>
      <c r="L27" s="44" t="s">
        <v>185</v>
      </c>
      <c r="M27" s="70"/>
      <c r="N27" s="68"/>
      <c r="O27" s="70"/>
      <c r="P27" s="47"/>
      <c r="Q27" s="48"/>
      <c r="R27" s="49"/>
    </row>
    <row r="28" spans="1:18" s="50" customFormat="1" ht="9" customHeight="1">
      <c r="A28" s="39"/>
      <c r="B28" s="53"/>
      <c r="C28" s="53"/>
      <c r="D28" s="73"/>
      <c r="E28" s="44"/>
      <c r="F28" s="44"/>
      <c r="G28" s="55"/>
      <c r="H28" s="56"/>
      <c r="I28" s="57"/>
      <c r="J28" s="152" t="s">
        <v>32</v>
      </c>
      <c r="K28" s="71"/>
      <c r="L28" s="44"/>
      <c r="M28" s="70"/>
      <c r="N28" s="68"/>
      <c r="O28" s="70"/>
      <c r="P28" s="47"/>
      <c r="Q28" s="48"/>
      <c r="R28" s="49"/>
    </row>
    <row r="29" spans="1:18" s="50" customFormat="1" ht="9" customHeight="1">
      <c r="A29" s="39">
        <v>12</v>
      </c>
      <c r="B29" s="40" t="e">
        <f>IF($D29="","",VLOOKUP($D29,'[2]M40+'!$A$7:$P$22,15))</f>
        <v>#REF!</v>
      </c>
      <c r="C29" s="40" t="e">
        <f>IF($D29="","",VLOOKUP($D29,'[2]M40+'!$A$7:$P$22,16))</f>
        <v>#REF!</v>
      </c>
      <c r="D29" s="41">
        <v>4</v>
      </c>
      <c r="E29" s="153"/>
      <c r="F29" s="42"/>
      <c r="G29" s="42"/>
      <c r="H29" s="42"/>
      <c r="I29" s="72"/>
      <c r="J29" s="44"/>
      <c r="K29" s="44"/>
      <c r="L29" s="44"/>
      <c r="M29" s="70"/>
      <c r="N29" s="68"/>
      <c r="O29" s="70"/>
      <c r="P29" s="47"/>
      <c r="Q29" s="48"/>
      <c r="R29" s="49"/>
    </row>
    <row r="30" spans="1:18" s="50" customFormat="1" ht="9" customHeight="1">
      <c r="A30" s="52"/>
      <c r="B30" s="53"/>
      <c r="C30" s="53"/>
      <c r="D30" s="64"/>
      <c r="E30" s="44"/>
      <c r="F30" s="44"/>
      <c r="G30" s="55"/>
      <c r="H30" s="74"/>
      <c r="I30" s="65"/>
      <c r="J30" s="44"/>
      <c r="K30" s="44"/>
      <c r="L30" s="56"/>
      <c r="M30" s="66"/>
      <c r="N30" s="61" t="s">
        <v>156</v>
      </c>
      <c r="O30" s="77"/>
      <c r="P30" s="47"/>
      <c r="Q30" s="48"/>
      <c r="R30" s="49"/>
    </row>
    <row r="31" spans="1:18" s="50" customFormat="1" ht="9" customHeight="1">
      <c r="A31" s="52">
        <v>13</v>
      </c>
      <c r="B31" s="40"/>
      <c r="C31" s="40"/>
      <c r="D31" s="60">
        <v>12</v>
      </c>
      <c r="E31" s="61"/>
      <c r="F31" s="61"/>
      <c r="G31" s="61"/>
      <c r="H31" s="61"/>
      <c r="I31" s="75"/>
      <c r="J31" s="44"/>
      <c r="K31" s="44"/>
      <c r="L31" s="44"/>
      <c r="M31" s="70"/>
      <c r="N31" s="44" t="s">
        <v>188</v>
      </c>
      <c r="O31" s="68"/>
      <c r="P31" s="47"/>
      <c r="Q31" s="48"/>
      <c r="R31" s="49"/>
    </row>
    <row r="32" spans="1:18" s="50" customFormat="1" ht="9" customHeight="1">
      <c r="A32" s="52"/>
      <c r="B32" s="53"/>
      <c r="C32" s="53"/>
      <c r="D32" s="64"/>
      <c r="E32" s="44"/>
      <c r="F32" s="44"/>
      <c r="G32" s="55"/>
      <c r="H32" s="56"/>
      <c r="I32" s="57"/>
      <c r="J32" s="61" t="s">
        <v>110</v>
      </c>
      <c r="K32" s="58"/>
      <c r="L32" s="44"/>
      <c r="M32" s="70"/>
      <c r="N32" s="68"/>
      <c r="O32" s="68"/>
      <c r="P32" s="47"/>
      <c r="Q32" s="48"/>
      <c r="R32" s="49"/>
    </row>
    <row r="33" spans="1:18" s="50" customFormat="1" ht="9" customHeight="1">
      <c r="A33" s="52">
        <v>14</v>
      </c>
      <c r="B33" s="40"/>
      <c r="C33" s="40"/>
      <c r="D33" s="60">
        <v>10</v>
      </c>
      <c r="E33" s="61"/>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61" t="s">
        <v>157</v>
      </c>
      <c r="M34" s="77"/>
      <c r="N34" s="68"/>
      <c r="O34" s="68"/>
      <c r="P34" s="47"/>
      <c r="Q34" s="48"/>
      <c r="R34" s="49"/>
    </row>
    <row r="35" spans="1:18" s="50" customFormat="1" ht="9" customHeight="1">
      <c r="A35" s="52">
        <v>15</v>
      </c>
      <c r="B35" s="40">
        <f>IF($D35="","",VLOOKUP($D35,'[2]M40+'!$A$7:$P$22,15))</f>
      </c>
      <c r="C35" s="40">
        <f>IF($D35="","",VLOOKUP($D35,'[2]M40+'!$A$7:$P$22,16))</f>
      </c>
      <c r="D35" s="60"/>
      <c r="E35" s="61"/>
      <c r="F35" s="61"/>
      <c r="G35" s="61"/>
      <c r="H35" s="61"/>
      <c r="I35" s="43"/>
      <c r="J35" s="44"/>
      <c r="K35" s="69"/>
      <c r="L35" s="44" t="s">
        <v>186</v>
      </c>
      <c r="M35" s="68"/>
      <c r="N35" s="68"/>
      <c r="O35" s="68"/>
      <c r="P35" s="47"/>
      <c r="Q35" s="48"/>
      <c r="R35" s="49"/>
    </row>
    <row r="36" spans="1:18" s="50" customFormat="1" ht="9" customHeight="1">
      <c r="A36" s="52"/>
      <c r="B36" s="53"/>
      <c r="C36" s="53"/>
      <c r="D36" s="54"/>
      <c r="F36" s="44"/>
      <c r="G36" s="55"/>
      <c r="H36" s="56"/>
      <c r="I36" s="57"/>
      <c r="J36" s="42" t="s">
        <v>34</v>
      </c>
      <c r="K36" s="71"/>
      <c r="L36" s="44"/>
      <c r="M36" s="68"/>
      <c r="N36" s="68"/>
      <c r="O36" s="68"/>
      <c r="P36" s="47"/>
      <c r="Q36" s="48"/>
      <c r="R36" s="49"/>
    </row>
    <row r="37" spans="1:18" s="50" customFormat="1" ht="9" customHeight="1">
      <c r="A37" s="39">
        <v>16</v>
      </c>
      <c r="B37" s="40"/>
      <c r="C37" s="40"/>
      <c r="D37" s="41">
        <v>2</v>
      </c>
      <c r="E37" s="154"/>
      <c r="F37" s="42"/>
      <c r="G37" s="61"/>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149</v>
      </c>
      <c r="Q71" s="104"/>
    </row>
    <row r="72" spans="1:17" s="105" customFormat="1" ht="9" customHeight="1">
      <c r="A72" s="106" t="s">
        <v>1</v>
      </c>
      <c r="B72" s="107"/>
      <c r="C72" s="108"/>
      <c r="D72" s="109">
        <v>1</v>
      </c>
      <c r="E72" s="110" t="s">
        <v>65</v>
      </c>
      <c r="F72" s="111"/>
      <c r="G72" s="110"/>
      <c r="H72" s="112"/>
      <c r="I72" s="113"/>
      <c r="J72" s="107"/>
      <c r="K72" s="114"/>
      <c r="L72" s="107"/>
      <c r="M72" s="115"/>
      <c r="N72" s="116"/>
      <c r="O72" s="117"/>
      <c r="P72" s="117"/>
      <c r="Q72" s="118"/>
    </row>
    <row r="73" spans="1:17" s="105" customFormat="1" ht="9" customHeight="1">
      <c r="A73" s="148"/>
      <c r="B73" s="122"/>
      <c r="C73" s="119"/>
      <c r="D73" s="109">
        <v>2</v>
      </c>
      <c r="E73" s="110" t="s">
        <v>34</v>
      </c>
      <c r="F73" s="111"/>
      <c r="G73" s="110"/>
      <c r="H73" s="112"/>
      <c r="I73" s="113"/>
      <c r="J73" s="107"/>
      <c r="K73" s="114"/>
      <c r="L73" s="107"/>
      <c r="M73" s="115"/>
      <c r="N73" s="120" t="s">
        <v>62</v>
      </c>
      <c r="O73" s="121"/>
      <c r="P73" s="122"/>
      <c r="Q73" s="123"/>
    </row>
    <row r="74" spans="1:17" s="105" customFormat="1" ht="9" customHeight="1">
      <c r="A74" s="124"/>
      <c r="B74" s="125"/>
      <c r="C74" s="126"/>
      <c r="D74" s="109">
        <v>3</v>
      </c>
      <c r="E74" s="110"/>
      <c r="F74" s="111"/>
      <c r="G74" s="110"/>
      <c r="H74" s="112"/>
      <c r="I74" s="113"/>
      <c r="J74" s="107"/>
      <c r="K74" s="114"/>
      <c r="L74" s="107"/>
      <c r="M74" s="115"/>
      <c r="N74" s="116" t="s">
        <v>29</v>
      </c>
      <c r="O74" s="117"/>
      <c r="P74" s="117"/>
      <c r="Q74" s="118"/>
    </row>
    <row r="75" spans="1:17" s="105" customFormat="1" ht="9" customHeight="1">
      <c r="A75" s="127"/>
      <c r="B75" s="27"/>
      <c r="C75" s="128"/>
      <c r="D75" s="109">
        <v>4</v>
      </c>
      <c r="E75" s="110"/>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25 G27 G29 G31 G33 G35 G37 F49:H49 F69:H69 F55:H55 F57:H57 F59:H59 F61:H61 F63:H63 F65:H65 G7 G9 G11 G13 G21 G15 G19 G17">
    <cfRule type="expression" priority="14" dxfId="21" stopIfTrue="1">
      <formula>AND($D7&lt;9,$C7&gt;0)</formula>
    </cfRule>
  </conditionalFormatting>
  <conditionalFormatting sqref="H40 H60 J50 H24 H48 H32 J58 H68 H36 H56 J66 H64 J10 L46 H28 L14 J18 J26 J34 L30 L62 H44 J42 H52 H8 H16 H20 H12 N22">
    <cfRule type="expression" priority="11" dxfId="45" stopIfTrue="1">
      <formula>AND($N$1="CU",H8="Umpire")</formula>
    </cfRule>
    <cfRule type="expression" priority="12" dxfId="44" stopIfTrue="1">
      <formula>AND($N$1="CU",H8&lt;&gt;"Umpire",I8&lt;&gt;"")</formula>
    </cfRule>
    <cfRule type="expression" priority="13" dxfId="43" stopIfTrue="1">
      <formula>AND($N$1="CU",H8&lt;&gt;"Umpire")</formula>
    </cfRule>
  </conditionalFormatting>
  <conditionalFormatting sqref="D53 D47 D45 D43 D41 D39 D69 D67 D49 D65 D63 D61 D59 D57 D55 D51">
    <cfRule type="expression" priority="10" dxfId="42" stopIfTrue="1">
      <formula>AND($D39&lt;9,$C39&gt;0)</formula>
    </cfRule>
  </conditionalFormatting>
  <conditionalFormatting sqref="E55 E57 E59 E61 E63 E65 E67 E69 E39 E41 E43 E45 E47 E49 E51 E53">
    <cfRule type="cellIs" priority="8" dxfId="41" operator="equal" stopIfTrue="1">
      <formula>"Bye"</formula>
    </cfRule>
    <cfRule type="expression" priority="9" dxfId="21" stopIfTrue="1">
      <formula>AND($D39&lt;9,$C39&gt;0)</formula>
    </cfRule>
  </conditionalFormatting>
  <conditionalFormatting sqref="N62 L58 L66 N46 L42 L50 J8 J12 J48 J20 J24 J52 J32 J36 J56 J60 J64 J68 J40 J44 L10 L18 L26 L34 N14 N30 P22">
    <cfRule type="expression" priority="6" dxfId="21" stopIfTrue="1">
      <formula>I8="as"</formula>
    </cfRule>
    <cfRule type="expression" priority="7" dxfId="21" stopIfTrue="1">
      <formula>I8="bs"</formula>
    </cfRule>
  </conditionalFormatting>
  <conditionalFormatting sqref="B7 B9 B11 B13 B15 B17 B19 B21 B23 B25 B27 B29 B31 B33 B35 B37 B55 B57 B59 B61 B63 B65 B67 B69 B39 B41 B43 B45 B47 B49 B51 B53">
    <cfRule type="cellIs" priority="4" dxfId="20" operator="equal" stopIfTrue="1">
      <formula>"QA"</formula>
    </cfRule>
    <cfRule type="cellIs" priority="5" dxfId="20" operator="equal" stopIfTrue="1">
      <formula>"DA"</formula>
    </cfRule>
  </conditionalFormatting>
  <conditionalFormatting sqref="I8 I12 I16 I20 I24 I28 I32 I36 M30 M14 K10 K34 O22 K18 K26 Q79">
    <cfRule type="expression" priority="3" dxfId="29" stopIfTrue="1">
      <formula>$N$1="CU"</formula>
    </cfRule>
  </conditionalFormatting>
  <conditionalFormatting sqref="E25 E33 E31 E15 E19 E21 E9 E7 E11 E23 J16 J28 J8 J36 J24 J20 J32 E17 E27 E35 E13 E29 L10 L18 L26 L34 J12 N14 N30 P22">
    <cfRule type="cellIs" priority="2" dxfId="41" operator="equal" stopIfTrue="1">
      <formula>"Bye"</formula>
    </cfRule>
  </conditionalFormatting>
  <conditionalFormatting sqref="D7 D9 D11 D13 D15 D17 D19 D21 D23 D25 D27 D29 D31 D33 D35 D37">
    <cfRule type="expression" priority="1" dxfId="42" stopIfTrue="1">
      <formula>$D7&lt;5</formula>
    </cfRule>
  </conditionalFormatting>
  <dataValidations count="1">
    <dataValidation type="list" allowBlank="1" showInputMessage="1" sqref="H40 N22 L46 J42 J50 L14 J10 J18 J26 J34 L62 L30 J58 J66 H16 H12 H8 H20 H32 H64 H28 H68 H24 H48 H60 H52 H36 H44 H56">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7">
      <selection activeCell="Q30" sqref="Q30:S3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 t="str">
        <f>'[2]Week SetUp'!$A$6</f>
        <v>DP - VETERANI</v>
      </c>
      <c r="B1" s="1"/>
      <c r="C1" s="2"/>
      <c r="D1" s="2"/>
      <c r="E1" s="2"/>
      <c r="F1" s="2"/>
      <c r="G1" s="2"/>
      <c r="H1" s="146"/>
      <c r="I1" s="3"/>
      <c r="J1" s="147" t="s">
        <v>24</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16</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24" customHeight="1" thickBot="1">
      <c r="A6" s="32"/>
      <c r="B6" s="33"/>
      <c r="C6" s="34"/>
      <c r="D6" s="33"/>
      <c r="E6" s="35"/>
      <c r="F6" s="35"/>
      <c r="G6" s="36"/>
      <c r="H6" s="35"/>
      <c r="I6" s="37"/>
      <c r="J6" s="33"/>
      <c r="K6" s="37"/>
      <c r="L6" s="33"/>
      <c r="M6" s="37"/>
      <c r="N6" s="33"/>
      <c r="O6" s="37"/>
      <c r="P6" s="33"/>
      <c r="Q6" s="38"/>
    </row>
    <row r="7" spans="1:20" s="50" customFormat="1" ht="10.5" customHeight="1">
      <c r="A7" s="39">
        <v>1</v>
      </c>
      <c r="B7" s="40"/>
      <c r="C7" s="40"/>
      <c r="D7" s="41">
        <v>1</v>
      </c>
      <c r="E7" s="42"/>
      <c r="F7" s="42"/>
      <c r="G7" s="42"/>
      <c r="H7" s="42"/>
      <c r="I7" s="43"/>
      <c r="J7" s="44"/>
      <c r="K7" s="44"/>
      <c r="L7" s="44"/>
      <c r="M7" s="44"/>
      <c r="N7" s="45"/>
      <c r="O7" s="46"/>
      <c r="P7" s="47"/>
      <c r="Q7" s="48"/>
      <c r="R7" s="49"/>
      <c r="T7" s="51" t="e">
        <f>#REF!</f>
        <v>#REF!</v>
      </c>
    </row>
    <row r="8" spans="1:20" s="50" customFormat="1" ht="9" customHeight="1">
      <c r="A8" s="52"/>
      <c r="B8" s="53"/>
      <c r="C8" s="53"/>
      <c r="D8" s="54"/>
      <c r="E8" s="44"/>
      <c r="F8" s="44"/>
      <c r="G8" s="55"/>
      <c r="H8" s="56"/>
      <c r="I8" s="57"/>
      <c r="J8" s="42" t="s">
        <v>40</v>
      </c>
      <c r="K8" s="58"/>
      <c r="L8" s="44"/>
      <c r="M8" s="44"/>
      <c r="N8" s="45"/>
      <c r="O8" s="46"/>
      <c r="P8" s="47"/>
      <c r="Q8" s="48"/>
      <c r="R8" s="49"/>
      <c r="T8" s="59" t="e">
        <f>#REF!</f>
        <v>#REF!</v>
      </c>
    </row>
    <row r="9" spans="1:20" s="50" customFormat="1" ht="9" customHeight="1">
      <c r="A9" s="52">
        <v>2</v>
      </c>
      <c r="B9" s="40"/>
      <c r="C9" s="40"/>
      <c r="D9" s="60"/>
      <c r="E9" s="61"/>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61" t="s">
        <v>158</v>
      </c>
      <c r="M10" s="67"/>
      <c r="N10" s="68"/>
      <c r="O10" s="68"/>
      <c r="P10" s="47"/>
      <c r="Q10" s="48"/>
      <c r="R10" s="49"/>
      <c r="T10" s="59" t="e">
        <f>#REF!</f>
        <v>#REF!</v>
      </c>
    </row>
    <row r="11" spans="1:20" s="50" customFormat="1" ht="9" customHeight="1">
      <c r="A11" s="52">
        <v>3</v>
      </c>
      <c r="B11" s="40"/>
      <c r="C11" s="40"/>
      <c r="D11" s="60">
        <v>8</v>
      </c>
      <c r="E11" s="152"/>
      <c r="F11" s="61"/>
      <c r="G11" s="61"/>
      <c r="H11" s="61"/>
      <c r="I11" s="43"/>
      <c r="J11" s="44"/>
      <c r="K11" s="69"/>
      <c r="L11" s="44" t="s">
        <v>181</v>
      </c>
      <c r="M11" s="70"/>
      <c r="N11" s="68"/>
      <c r="O11" s="68"/>
      <c r="P11" s="47"/>
      <c r="Q11" s="48"/>
      <c r="R11" s="49"/>
      <c r="T11" s="59" t="e">
        <f>#REF!</f>
        <v>#REF!</v>
      </c>
    </row>
    <row r="12" spans="1:20" s="50" customFormat="1" ht="9" customHeight="1">
      <c r="A12" s="52"/>
      <c r="B12" s="53"/>
      <c r="C12" s="53"/>
      <c r="D12" s="64"/>
      <c r="E12" s="44"/>
      <c r="F12" s="44"/>
      <c r="G12" s="55"/>
      <c r="H12" s="56"/>
      <c r="I12" s="57"/>
      <c r="J12" s="61" t="s">
        <v>66</v>
      </c>
      <c r="K12" s="71"/>
      <c r="L12" s="44"/>
      <c r="M12" s="70"/>
      <c r="N12" s="68"/>
      <c r="O12" s="68"/>
      <c r="P12" s="47"/>
      <c r="Q12" s="48"/>
      <c r="R12" s="49"/>
      <c r="T12" s="59" t="e">
        <f>#REF!</f>
        <v>#REF!</v>
      </c>
    </row>
    <row r="13" spans="1:20" s="50" customFormat="1" ht="9" customHeight="1">
      <c r="A13" s="52">
        <v>4</v>
      </c>
      <c r="B13" s="40"/>
      <c r="C13" s="40"/>
      <c r="D13" s="60">
        <v>13</v>
      </c>
      <c r="E13" s="61"/>
      <c r="F13" s="61"/>
      <c r="G13" s="61"/>
      <c r="H13" s="61"/>
      <c r="I13" s="72"/>
      <c r="J13" s="44"/>
      <c r="K13" s="44"/>
      <c r="L13" s="44"/>
      <c r="M13" s="70"/>
      <c r="N13" s="68"/>
      <c r="O13" s="68"/>
      <c r="P13" s="47"/>
      <c r="Q13" s="48"/>
      <c r="R13" s="49"/>
      <c r="T13" s="59" t="e">
        <f>#REF!</f>
        <v>#REF!</v>
      </c>
    </row>
    <row r="14" spans="1:20" s="50" customFormat="1" ht="9" customHeight="1">
      <c r="A14" s="52"/>
      <c r="B14" s="53"/>
      <c r="C14" s="53"/>
      <c r="D14" s="73"/>
      <c r="E14" s="44"/>
      <c r="F14" s="44"/>
      <c r="G14" s="55"/>
      <c r="H14" s="74"/>
      <c r="I14" s="65"/>
      <c r="J14" s="44"/>
      <c r="K14" s="44"/>
      <c r="L14" s="56"/>
      <c r="M14" s="66"/>
      <c r="N14" s="152" t="s">
        <v>159</v>
      </c>
      <c r="O14" s="67"/>
      <c r="P14" s="47"/>
      <c r="Q14" s="48"/>
      <c r="R14" s="49"/>
      <c r="T14" s="59" t="e">
        <f>#REF!</f>
        <v>#REF!</v>
      </c>
    </row>
    <row r="15" spans="1:20" s="50" customFormat="1" ht="9" customHeight="1">
      <c r="A15" s="39">
        <v>5</v>
      </c>
      <c r="B15" s="40" t="e">
        <f>IF($D15="","",VLOOKUP($D15,'[2]M40+'!$A$7:$P$22,15))</f>
        <v>#REF!</v>
      </c>
      <c r="C15" s="40" t="e">
        <f>IF($D15="","",VLOOKUP($D15,'[2]M40+'!$A$7:$P$22,16))</f>
        <v>#REF!</v>
      </c>
      <c r="D15" s="41">
        <v>3</v>
      </c>
      <c r="E15" s="153"/>
      <c r="F15" s="42"/>
      <c r="G15" s="61"/>
      <c r="H15" s="42"/>
      <c r="I15" s="75"/>
      <c r="J15" s="44"/>
      <c r="K15" s="44"/>
      <c r="L15" s="44"/>
      <c r="M15" s="70"/>
      <c r="N15" s="44" t="s">
        <v>195</v>
      </c>
      <c r="O15" s="70"/>
      <c r="P15" s="47"/>
      <c r="Q15" s="48"/>
      <c r="R15" s="49"/>
      <c r="T15" s="59" t="e">
        <f>#REF!</f>
        <v>#REF!</v>
      </c>
    </row>
    <row r="16" spans="1:20" s="50" customFormat="1" ht="9" customHeight="1" thickBot="1">
      <c r="A16" s="52"/>
      <c r="B16" s="53"/>
      <c r="C16" s="53"/>
      <c r="D16" s="73"/>
      <c r="E16" s="44"/>
      <c r="F16" s="44"/>
      <c r="G16" s="55"/>
      <c r="H16" s="56"/>
      <c r="I16" s="57"/>
      <c r="J16" s="152" t="s">
        <v>111</v>
      </c>
      <c r="K16" s="58"/>
      <c r="L16" s="44"/>
      <c r="M16" s="70"/>
      <c r="N16" s="68"/>
      <c r="O16" s="70"/>
      <c r="P16" s="47"/>
      <c r="Q16" s="48"/>
      <c r="R16" s="49"/>
      <c r="T16" s="76" t="e">
        <f>#REF!</f>
        <v>#REF!</v>
      </c>
    </row>
    <row r="17" spans="1:18" s="50" customFormat="1" ht="9" customHeight="1">
      <c r="A17" s="52">
        <v>6</v>
      </c>
      <c r="B17" s="40">
        <f>IF($D17="","",VLOOKUP($D17,'[2]M40+'!$A$7:$P$22,15))</f>
      </c>
      <c r="C17" s="40">
        <f>IF($D17="","",VLOOKUP($D17,'[2]M40+'!$A$7:$P$22,16))</f>
      </c>
      <c r="D17" s="60"/>
      <c r="E17" s="61"/>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152" t="s">
        <v>159</v>
      </c>
      <c r="M18" s="77"/>
      <c r="N18" s="68"/>
      <c r="O18" s="70"/>
      <c r="P18" s="47"/>
      <c r="Q18" s="48"/>
      <c r="R18" s="49"/>
    </row>
    <row r="19" spans="1:18" s="50" customFormat="1" ht="9" customHeight="1">
      <c r="A19" s="52">
        <v>7</v>
      </c>
      <c r="B19" s="40"/>
      <c r="C19" s="40"/>
      <c r="D19" s="60">
        <v>9</v>
      </c>
      <c r="E19" s="61"/>
      <c r="F19" s="61"/>
      <c r="G19" s="61"/>
      <c r="H19" s="61"/>
      <c r="I19" s="43"/>
      <c r="J19" s="44"/>
      <c r="K19" s="69"/>
      <c r="L19" s="44" t="s">
        <v>187</v>
      </c>
      <c r="M19" s="68"/>
      <c r="N19" s="68"/>
      <c r="O19" s="70"/>
      <c r="P19" s="47"/>
      <c r="Q19" s="48"/>
      <c r="R19" s="49"/>
    </row>
    <row r="20" spans="1:18" s="50" customFormat="1" ht="9" customHeight="1">
      <c r="A20" s="52"/>
      <c r="B20" s="53"/>
      <c r="C20" s="53"/>
      <c r="D20" s="64"/>
      <c r="E20" s="44"/>
      <c r="F20" s="44"/>
      <c r="G20" s="55"/>
      <c r="H20" s="56"/>
      <c r="I20" s="57"/>
      <c r="J20" s="61" t="s">
        <v>112</v>
      </c>
      <c r="K20" s="71"/>
      <c r="L20" s="44"/>
      <c r="M20" s="68"/>
      <c r="N20" s="68"/>
      <c r="O20" s="70"/>
      <c r="P20" s="47"/>
      <c r="Q20" s="48"/>
      <c r="R20" s="49"/>
    </row>
    <row r="21" spans="1:18" s="50" customFormat="1" ht="9" customHeight="1">
      <c r="A21" s="52">
        <v>8</v>
      </c>
      <c r="B21" s="40"/>
      <c r="C21" s="40"/>
      <c r="D21" s="60">
        <v>6</v>
      </c>
      <c r="E21" s="61"/>
      <c r="F21" s="61"/>
      <c r="G21" s="61"/>
      <c r="H21" s="61"/>
      <c r="I21" s="72"/>
      <c r="J21" s="44"/>
      <c r="K21" s="44"/>
      <c r="L21" s="44"/>
      <c r="M21" s="68"/>
      <c r="N21" s="68"/>
      <c r="O21" s="70"/>
      <c r="P21" s="47"/>
      <c r="Q21" s="48"/>
      <c r="R21" s="49"/>
    </row>
    <row r="22" spans="1:18" s="50" customFormat="1" ht="9" customHeight="1">
      <c r="A22" s="52"/>
      <c r="B22" s="53"/>
      <c r="C22" s="53"/>
      <c r="D22" s="64"/>
      <c r="E22" s="74"/>
      <c r="F22" s="74"/>
      <c r="G22" s="78"/>
      <c r="H22" s="74"/>
      <c r="I22" s="65"/>
      <c r="J22" s="44"/>
      <c r="K22" s="44"/>
      <c r="L22" s="44"/>
      <c r="M22" s="68"/>
      <c r="N22" s="56"/>
      <c r="O22" s="66"/>
      <c r="P22" s="61" t="s">
        <v>160</v>
      </c>
      <c r="Q22" s="67"/>
      <c r="R22" s="49"/>
    </row>
    <row r="23" spans="1:18" s="50" customFormat="1" ht="9" customHeight="1">
      <c r="A23" s="52">
        <v>9</v>
      </c>
      <c r="B23" s="40"/>
      <c r="C23" s="40"/>
      <c r="D23" s="60">
        <v>5</v>
      </c>
      <c r="E23" s="61"/>
      <c r="F23" s="61"/>
      <c r="G23" s="61"/>
      <c r="H23" s="61"/>
      <c r="I23" s="43"/>
      <c r="J23" s="44"/>
      <c r="K23" s="44"/>
      <c r="L23" s="44"/>
      <c r="M23" s="68"/>
      <c r="N23" s="44"/>
      <c r="O23" s="70"/>
      <c r="P23" s="44" t="s">
        <v>395</v>
      </c>
      <c r="Q23" s="68"/>
      <c r="R23" s="49"/>
    </row>
    <row r="24" spans="1:18" s="50" customFormat="1" ht="9" customHeight="1">
      <c r="A24" s="52"/>
      <c r="B24" s="53"/>
      <c r="C24" s="53"/>
      <c r="D24" s="64"/>
      <c r="E24" s="44"/>
      <c r="F24" s="44"/>
      <c r="G24" s="55"/>
      <c r="H24" s="56"/>
      <c r="I24" s="57"/>
      <c r="J24" s="61" t="s">
        <v>113</v>
      </c>
      <c r="K24" s="58"/>
      <c r="L24" s="44"/>
      <c r="M24" s="68"/>
      <c r="N24" s="68"/>
      <c r="O24" s="70"/>
      <c r="P24" s="47"/>
      <c r="Q24" s="48"/>
      <c r="R24" s="49"/>
    </row>
    <row r="25" spans="1:18" s="50" customFormat="1" ht="9" customHeight="1">
      <c r="A25" s="52">
        <v>10</v>
      </c>
      <c r="B25" s="40"/>
      <c r="C25" s="40"/>
      <c r="D25" s="60">
        <v>7</v>
      </c>
      <c r="E25" s="61"/>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61" t="s">
        <v>160</v>
      </c>
      <c r="M26" s="67"/>
      <c r="N26" s="68"/>
      <c r="O26" s="70"/>
      <c r="P26" s="47"/>
      <c r="Q26" s="48"/>
      <c r="R26" s="49"/>
    </row>
    <row r="27" spans="1:18" s="50" customFormat="1" ht="9" customHeight="1">
      <c r="A27" s="52">
        <v>11</v>
      </c>
      <c r="B27" s="40"/>
      <c r="C27" s="40"/>
      <c r="D27" s="60">
        <v>11</v>
      </c>
      <c r="E27" s="61"/>
      <c r="F27" s="61"/>
      <c r="G27" s="61"/>
      <c r="H27" s="61"/>
      <c r="I27" s="43"/>
      <c r="J27" s="44"/>
      <c r="K27" s="69"/>
      <c r="L27" s="44" t="s">
        <v>188</v>
      </c>
      <c r="M27" s="70"/>
      <c r="N27" s="68"/>
      <c r="O27" s="70"/>
      <c r="P27" s="47"/>
      <c r="Q27" s="48"/>
      <c r="R27" s="49"/>
    </row>
    <row r="28" spans="1:18" s="50" customFormat="1" ht="9" customHeight="1">
      <c r="A28" s="39"/>
      <c r="B28" s="53"/>
      <c r="C28" s="53"/>
      <c r="D28" s="73"/>
      <c r="E28" s="44"/>
      <c r="F28" s="44"/>
      <c r="G28" s="55"/>
      <c r="H28" s="56"/>
      <c r="I28" s="57"/>
      <c r="J28" s="152" t="s">
        <v>33</v>
      </c>
      <c r="K28" s="71"/>
      <c r="L28" s="44"/>
      <c r="M28" s="70"/>
      <c r="N28" s="68"/>
      <c r="O28" s="70"/>
      <c r="P28" s="47"/>
      <c r="Q28" s="48"/>
      <c r="R28" s="49"/>
    </row>
    <row r="29" spans="1:18" s="50" customFormat="1" ht="9" customHeight="1">
      <c r="A29" s="39">
        <v>12</v>
      </c>
      <c r="B29" s="40" t="e">
        <f>IF($D29="","",VLOOKUP($D29,'[2]M40+'!$A$7:$P$22,15))</f>
        <v>#REF!</v>
      </c>
      <c r="C29" s="40" t="e">
        <f>IF($D29="","",VLOOKUP($D29,'[2]M40+'!$A$7:$P$22,16))</f>
        <v>#REF!</v>
      </c>
      <c r="D29" s="41">
        <v>4</v>
      </c>
      <c r="E29" s="42"/>
      <c r="F29" s="42"/>
      <c r="G29" s="42"/>
      <c r="H29" s="42"/>
      <c r="I29" s="72"/>
      <c r="J29" s="44"/>
      <c r="K29" s="44"/>
      <c r="L29" s="44"/>
      <c r="M29" s="70"/>
      <c r="N29" s="68"/>
      <c r="O29" s="70"/>
      <c r="P29" s="47"/>
      <c r="Q29" s="48"/>
      <c r="R29" s="49"/>
    </row>
    <row r="30" spans="1:18" s="50" customFormat="1" ht="9" customHeight="1">
      <c r="A30" s="52"/>
      <c r="B30" s="53"/>
      <c r="C30" s="53"/>
      <c r="D30" s="64"/>
      <c r="E30" s="44"/>
      <c r="F30" s="44"/>
      <c r="G30" s="55"/>
      <c r="H30" s="74"/>
      <c r="I30" s="65"/>
      <c r="J30" s="44"/>
      <c r="K30" s="44"/>
      <c r="L30" s="56"/>
      <c r="M30" s="66"/>
      <c r="N30" s="61" t="s">
        <v>160</v>
      </c>
      <c r="O30" s="77"/>
      <c r="P30" s="47"/>
      <c r="Q30" s="48"/>
      <c r="R30" s="49"/>
    </row>
    <row r="31" spans="1:18" s="50" customFormat="1" ht="9" customHeight="1">
      <c r="A31" s="52">
        <v>13</v>
      </c>
      <c r="B31" s="40"/>
      <c r="C31" s="40"/>
      <c r="D31" s="60">
        <v>12</v>
      </c>
      <c r="E31" s="61"/>
      <c r="F31" s="61"/>
      <c r="G31" s="61"/>
      <c r="H31" s="61"/>
      <c r="I31" s="75"/>
      <c r="J31" s="44"/>
      <c r="K31" s="44"/>
      <c r="L31" s="44"/>
      <c r="M31" s="70"/>
      <c r="N31" s="44" t="s">
        <v>208</v>
      </c>
      <c r="O31" s="68"/>
      <c r="P31" s="47"/>
      <c r="Q31" s="48"/>
      <c r="R31" s="49"/>
    </row>
    <row r="32" spans="1:18" s="50" customFormat="1" ht="9" customHeight="1">
      <c r="A32" s="52"/>
      <c r="B32" s="53"/>
      <c r="C32" s="53"/>
      <c r="D32" s="64"/>
      <c r="E32" s="44"/>
      <c r="F32" s="44"/>
      <c r="G32" s="55"/>
      <c r="H32" s="56"/>
      <c r="I32" s="57"/>
      <c r="J32" s="61" t="s">
        <v>114</v>
      </c>
      <c r="K32" s="58"/>
      <c r="L32" s="44"/>
      <c r="M32" s="70"/>
      <c r="N32" s="68"/>
      <c r="O32" s="68"/>
      <c r="P32" s="47"/>
      <c r="Q32" s="48"/>
      <c r="R32" s="49"/>
    </row>
    <row r="33" spans="1:18" s="50" customFormat="1" ht="9" customHeight="1">
      <c r="A33" s="52">
        <v>14</v>
      </c>
      <c r="B33" s="40"/>
      <c r="C33" s="40"/>
      <c r="D33" s="60">
        <v>10</v>
      </c>
      <c r="E33" s="61"/>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61" t="s">
        <v>161</v>
      </c>
      <c r="M34" s="77"/>
      <c r="N34" s="68"/>
      <c r="O34" s="68"/>
      <c r="P34" s="47"/>
      <c r="Q34" s="48"/>
      <c r="R34" s="49"/>
    </row>
    <row r="35" spans="1:18" s="50" customFormat="1" ht="9" customHeight="1">
      <c r="A35" s="52">
        <v>15</v>
      </c>
      <c r="B35" s="40">
        <f>IF($D35="","",VLOOKUP($D35,'[2]M40+'!$A$7:$P$22,15))</f>
      </c>
      <c r="C35" s="40">
        <f>IF($D35="","",VLOOKUP($D35,'[2]M40+'!$A$7:$P$22,16))</f>
      </c>
      <c r="D35" s="60"/>
      <c r="E35" s="61"/>
      <c r="F35" s="61"/>
      <c r="G35" s="61"/>
      <c r="H35" s="61"/>
      <c r="I35" s="43"/>
      <c r="J35" s="44"/>
      <c r="K35" s="69"/>
      <c r="L35" s="44" t="s">
        <v>397</v>
      </c>
      <c r="M35" s="68"/>
      <c r="N35" s="68"/>
      <c r="O35" s="68"/>
      <c r="P35" s="47"/>
      <c r="Q35" s="48"/>
      <c r="R35" s="49"/>
    </row>
    <row r="36" spans="1:18" s="50" customFormat="1" ht="9" customHeight="1">
      <c r="A36" s="52"/>
      <c r="B36" s="53"/>
      <c r="C36" s="53"/>
      <c r="D36" s="54"/>
      <c r="E36" s="44"/>
      <c r="F36" s="44"/>
      <c r="G36" s="55"/>
      <c r="H36" s="56"/>
      <c r="I36" s="57"/>
      <c r="J36" s="229" t="s">
        <v>67</v>
      </c>
      <c r="K36" s="71"/>
      <c r="L36" s="44"/>
      <c r="M36" s="68"/>
      <c r="N36" s="68"/>
      <c r="O36" s="68"/>
      <c r="P36" s="47"/>
      <c r="Q36" s="48"/>
      <c r="R36" s="49"/>
    </row>
    <row r="37" spans="1:18" s="50" customFormat="1" ht="9" customHeight="1">
      <c r="A37" s="39">
        <v>16</v>
      </c>
      <c r="B37" s="40"/>
      <c r="C37" s="40"/>
      <c r="D37" s="41">
        <v>2</v>
      </c>
      <c r="E37" s="42"/>
      <c r="F37" s="42"/>
      <c r="G37" s="61"/>
      <c r="H37" s="42"/>
      <c r="I37" s="75"/>
      <c r="J37" s="230"/>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148</v>
      </c>
      <c r="Q71" s="104"/>
    </row>
    <row r="72" spans="1:17" s="105" customFormat="1" ht="9" customHeight="1">
      <c r="A72" s="106" t="s">
        <v>1</v>
      </c>
      <c r="B72" s="107"/>
      <c r="C72" s="108"/>
      <c r="D72" s="109">
        <v>1</v>
      </c>
      <c r="E72" s="110" t="s">
        <v>40</v>
      </c>
      <c r="F72" s="111"/>
      <c r="G72" s="110"/>
      <c r="H72" s="112"/>
      <c r="I72" s="113"/>
      <c r="J72" s="107"/>
      <c r="K72" s="114"/>
      <c r="L72" s="107"/>
      <c r="M72" s="115"/>
      <c r="N72" s="116"/>
      <c r="O72" s="117"/>
      <c r="P72" s="117"/>
      <c r="Q72" s="118"/>
    </row>
    <row r="73" spans="1:17" s="105" customFormat="1" ht="9" customHeight="1">
      <c r="A73" s="148"/>
      <c r="B73" s="122"/>
      <c r="C73" s="119"/>
      <c r="D73" s="109">
        <v>2</v>
      </c>
      <c r="E73" s="110" t="s">
        <v>67</v>
      </c>
      <c r="F73" s="111"/>
      <c r="G73" s="110"/>
      <c r="H73" s="112"/>
      <c r="I73" s="113"/>
      <c r="J73" s="107"/>
      <c r="K73" s="114"/>
      <c r="L73" s="107"/>
      <c r="M73" s="115"/>
      <c r="N73" s="120" t="s">
        <v>62</v>
      </c>
      <c r="O73" s="121"/>
      <c r="P73" s="122"/>
      <c r="Q73" s="123"/>
    </row>
    <row r="74" spans="1:17" s="105" customFormat="1" ht="9" customHeight="1">
      <c r="A74" s="124"/>
      <c r="B74" s="125"/>
      <c r="C74" s="126"/>
      <c r="D74" s="109">
        <v>3</v>
      </c>
      <c r="E74" s="110"/>
      <c r="F74" s="111"/>
      <c r="G74" s="110"/>
      <c r="H74" s="112"/>
      <c r="I74" s="113"/>
      <c r="J74" s="107"/>
      <c r="K74" s="114"/>
      <c r="L74" s="107"/>
      <c r="M74" s="115"/>
      <c r="N74" s="116" t="s">
        <v>29</v>
      </c>
      <c r="O74" s="117"/>
      <c r="P74" s="117"/>
      <c r="Q74" s="118"/>
    </row>
    <row r="75" spans="1:17" s="105" customFormat="1" ht="9" customHeight="1">
      <c r="A75" s="127"/>
      <c r="B75" s="27"/>
      <c r="C75" s="128"/>
      <c r="D75" s="109">
        <v>4</v>
      </c>
      <c r="E75" s="110"/>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25 G27 G29 G31 G33 G35 G37 F49:H49 F69:H69 F55:H55 F57:H57 F59:H59 F61:H61 F63:H63 F65:H65 G7 G9 G11 G13 G21 G15 G19 G17">
    <cfRule type="expression" priority="84" dxfId="21" stopIfTrue="1">
      <formula>AND($D7&lt;9,$C7&gt;0)</formula>
    </cfRule>
  </conditionalFormatting>
  <conditionalFormatting sqref="H40 H60 J50 H24 H48 H32 J58 H68 H36 H56 J66 H64 J10 L46 H28 L14 J18 J26 J34 L30 L62 H44 J42 H52 H8 H16 H20 H12 N22">
    <cfRule type="expression" priority="81" dxfId="45" stopIfTrue="1">
      <formula>AND($N$1="CU",H8="Umpire")</formula>
    </cfRule>
    <cfRule type="expression" priority="82" dxfId="44" stopIfTrue="1">
      <formula>AND($N$1="CU",H8&lt;&gt;"Umpire",I8&lt;&gt;"")</formula>
    </cfRule>
    <cfRule type="expression" priority="83" dxfId="43" stopIfTrue="1">
      <formula>AND($N$1="CU",H8&lt;&gt;"Umpire")</formula>
    </cfRule>
  </conditionalFormatting>
  <conditionalFormatting sqref="D53 D47 D45 D43 D41 D39 D69 D67 D49 D65 D63 D61 D59 D57 D55 D51">
    <cfRule type="expression" priority="80" dxfId="42" stopIfTrue="1">
      <formula>AND($D39&lt;9,$C39&gt;0)</formula>
    </cfRule>
  </conditionalFormatting>
  <conditionalFormatting sqref="E55 E57 E59 E61 E63 E65 E67 E69 E39 E41 E43 E45 E47 E49 E51 E53">
    <cfRule type="cellIs" priority="78" dxfId="41" operator="equal" stopIfTrue="1">
      <formula>"Bye"</formula>
    </cfRule>
    <cfRule type="expression" priority="79" dxfId="21" stopIfTrue="1">
      <formula>AND($D39&lt;9,$C39&gt;0)</formula>
    </cfRule>
  </conditionalFormatting>
  <conditionalFormatting sqref="N62 L58 L66 N46 L42 L50 J8 J12 J48 J20 J24 J52 J32 J36 J56 J60 J64 J68 J40 J44 L10 L18 L26 L34 N14 N30 P22">
    <cfRule type="expression" priority="76" dxfId="21" stopIfTrue="1">
      <formula>I8="as"</formula>
    </cfRule>
    <cfRule type="expression" priority="77" dxfId="21" stopIfTrue="1">
      <formula>I8="bs"</formula>
    </cfRule>
  </conditionalFormatting>
  <conditionalFormatting sqref="B7 B9 B11 B13 B15 B17 B19 B21 B23 B25 B27 B29 B31 B33 B35 B37 B55 B57 B59 B61 B63 B65 B67 B69 B39 B41 B43 B45 B47 B49 B51 B53">
    <cfRule type="cellIs" priority="74" dxfId="20" operator="equal" stopIfTrue="1">
      <formula>"QA"</formula>
    </cfRule>
    <cfRule type="cellIs" priority="75" dxfId="20" operator="equal" stopIfTrue="1">
      <formula>"DA"</formula>
    </cfRule>
  </conditionalFormatting>
  <conditionalFormatting sqref="I8 I12 I16 I20 I24 I28 I32 I36 M30 M14 K10 K34 O22 K18 K26 Q79">
    <cfRule type="expression" priority="73" dxfId="29" stopIfTrue="1">
      <formula>$N$1="CU"</formula>
    </cfRule>
  </conditionalFormatting>
  <conditionalFormatting sqref="E37 E25 E33 E31 E29 E19 E21 E7 E27 E35 E23 J16 J28 E9 E11 E13 E15">
    <cfRule type="cellIs" priority="72" dxfId="41" operator="equal" stopIfTrue="1">
      <formula>"Bye"</formula>
    </cfRule>
  </conditionalFormatting>
  <conditionalFormatting sqref="D7 D9 D11 D13 D15 D17 D19 D21 D23 D25 D27 D29 D31 D33 D35 D37">
    <cfRule type="expression" priority="71" dxfId="42" stopIfTrue="1">
      <formula>$D7&lt;5</formula>
    </cfRule>
  </conditionalFormatting>
  <conditionalFormatting sqref="E17">
    <cfRule type="cellIs" priority="70" dxfId="41" operator="equal" stopIfTrue="1">
      <formula>"Bye"</formula>
    </cfRule>
  </conditionalFormatting>
  <conditionalFormatting sqref="J8">
    <cfRule type="cellIs" priority="69" dxfId="41" operator="equal" stopIfTrue="1">
      <formula>"Bye"</formula>
    </cfRule>
  </conditionalFormatting>
  <conditionalFormatting sqref="J12">
    <cfRule type="cellIs" priority="68" dxfId="41" operator="equal" stopIfTrue="1">
      <formula>"Bye"</formula>
    </cfRule>
  </conditionalFormatting>
  <conditionalFormatting sqref="L10">
    <cfRule type="cellIs" priority="67" dxfId="41" operator="equal" stopIfTrue="1">
      <formula>"Bye"</formula>
    </cfRule>
  </conditionalFormatting>
  <conditionalFormatting sqref="L18">
    <cfRule type="cellIs" priority="66" dxfId="41" operator="equal" stopIfTrue="1">
      <formula>"Bye"</formula>
    </cfRule>
  </conditionalFormatting>
  <conditionalFormatting sqref="J20">
    <cfRule type="cellIs" priority="65" dxfId="41" operator="equal" stopIfTrue="1">
      <formula>"Bye"</formula>
    </cfRule>
  </conditionalFormatting>
  <conditionalFormatting sqref="J24">
    <cfRule type="cellIs" priority="64" dxfId="41" operator="equal" stopIfTrue="1">
      <formula>"Bye"</formula>
    </cfRule>
  </conditionalFormatting>
  <conditionalFormatting sqref="L26">
    <cfRule type="cellIs" priority="63" dxfId="41" operator="equal" stopIfTrue="1">
      <formula>"Bye"</formula>
    </cfRule>
  </conditionalFormatting>
  <conditionalFormatting sqref="J32">
    <cfRule type="cellIs" priority="62" dxfId="41" operator="equal" stopIfTrue="1">
      <formula>"Bye"</formula>
    </cfRule>
  </conditionalFormatting>
  <conditionalFormatting sqref="L34">
    <cfRule type="cellIs" priority="61" dxfId="41" operator="equal" stopIfTrue="1">
      <formula>"Bye"</formula>
    </cfRule>
  </conditionalFormatting>
  <conditionalFormatting sqref="J36">
    <cfRule type="cellIs" priority="60" dxfId="41" operator="equal" stopIfTrue="1">
      <formula>"Bye"</formula>
    </cfRule>
  </conditionalFormatting>
  <conditionalFormatting sqref="J37">
    <cfRule type="expression" priority="58" dxfId="21" stopIfTrue="1">
      <formula>I37="as"</formula>
    </cfRule>
    <cfRule type="expression" priority="59" dxfId="21" stopIfTrue="1">
      <formula>I37="bs"</formula>
    </cfRule>
  </conditionalFormatting>
  <conditionalFormatting sqref="J37">
    <cfRule type="cellIs" priority="57" dxfId="41" operator="equal" stopIfTrue="1">
      <formula>"Bye"</formula>
    </cfRule>
  </conditionalFormatting>
  <conditionalFormatting sqref="J24">
    <cfRule type="cellIs" priority="56" dxfId="41" operator="equal" stopIfTrue="1">
      <formula>"Bye"</formula>
    </cfRule>
  </conditionalFormatting>
  <conditionalFormatting sqref="N14">
    <cfRule type="cellIs" priority="55" dxfId="41" operator="equal" stopIfTrue="1">
      <formula>"Bye"</formula>
    </cfRule>
  </conditionalFormatting>
  <conditionalFormatting sqref="N30">
    <cfRule type="cellIs" priority="54" dxfId="41" operator="equal" stopIfTrue="1">
      <formula>"Bye"</formula>
    </cfRule>
  </conditionalFormatting>
  <conditionalFormatting sqref="P22">
    <cfRule type="cellIs" priority="53" dxfId="41" operator="equal" stopIfTrue="1">
      <formula>"Bye"</formula>
    </cfRule>
  </conditionalFormatting>
  <conditionalFormatting sqref="Q79">
    <cfRule type="expression" priority="52" dxfId="29" stopIfTrue="1">
      <formula>$N$1="CU"</formula>
    </cfRule>
  </conditionalFormatting>
  <conditionalFormatting sqref="Q79">
    <cfRule type="expression" priority="51" dxfId="29" stopIfTrue="1">
      <formula>$N$1="CU"</formula>
    </cfRule>
  </conditionalFormatting>
  <conditionalFormatting sqref="Q79">
    <cfRule type="expression" priority="50" dxfId="29" stopIfTrue="1">
      <formula>$N$1="CU"</formula>
    </cfRule>
  </conditionalFormatting>
  <conditionalFormatting sqref="Q79">
    <cfRule type="expression" priority="49" dxfId="29" stopIfTrue="1">
      <formula>$N$1="CU"</formula>
    </cfRule>
  </conditionalFormatting>
  <conditionalFormatting sqref="Q79">
    <cfRule type="expression" priority="48" dxfId="29" stopIfTrue="1">
      <formula>$N$1="CU"</formula>
    </cfRule>
  </conditionalFormatting>
  <conditionalFormatting sqref="L10">
    <cfRule type="cellIs" priority="47" dxfId="41" operator="equal" stopIfTrue="1">
      <formula>"Bye"</formula>
    </cfRule>
  </conditionalFormatting>
  <conditionalFormatting sqref="L18">
    <cfRule type="cellIs" priority="46" dxfId="41" operator="equal" stopIfTrue="1">
      <formula>"Bye"</formula>
    </cfRule>
  </conditionalFormatting>
  <conditionalFormatting sqref="L26">
    <cfRule type="cellIs" priority="45" dxfId="41" operator="equal" stopIfTrue="1">
      <formula>"Bye"</formula>
    </cfRule>
  </conditionalFormatting>
  <conditionalFormatting sqref="L26">
    <cfRule type="cellIs" priority="44" dxfId="41" operator="equal" stopIfTrue="1">
      <formula>"Bye"</formula>
    </cfRule>
  </conditionalFormatting>
  <conditionalFormatting sqref="L34">
    <cfRule type="cellIs" priority="43" dxfId="41" operator="equal" stopIfTrue="1">
      <formula>"Bye"</formula>
    </cfRule>
  </conditionalFormatting>
  <conditionalFormatting sqref="N14">
    <cfRule type="cellIs" priority="42" dxfId="41" operator="equal" stopIfTrue="1">
      <formula>"Bye"</formula>
    </cfRule>
  </conditionalFormatting>
  <conditionalFormatting sqref="N14">
    <cfRule type="cellIs" priority="41" dxfId="41" operator="equal" stopIfTrue="1">
      <formula>"Bye"</formula>
    </cfRule>
  </conditionalFormatting>
  <conditionalFormatting sqref="N30">
    <cfRule type="cellIs" priority="40" dxfId="41" operator="equal" stopIfTrue="1">
      <formula>"Bye"</formula>
    </cfRule>
  </conditionalFormatting>
  <conditionalFormatting sqref="N30">
    <cfRule type="cellIs" priority="39" dxfId="41" operator="equal" stopIfTrue="1">
      <formula>"Bye"</formula>
    </cfRule>
  </conditionalFormatting>
  <conditionalFormatting sqref="P22">
    <cfRule type="cellIs" priority="38" dxfId="41" operator="equal" stopIfTrue="1">
      <formula>"Bye"</formula>
    </cfRule>
  </conditionalFormatting>
  <conditionalFormatting sqref="P22">
    <cfRule type="cellIs" priority="37" dxfId="41" operator="equal" stopIfTrue="1">
      <formula>"Bye"</formula>
    </cfRule>
  </conditionalFormatting>
  <conditionalFormatting sqref="L10">
    <cfRule type="cellIs" priority="36" dxfId="41" operator="equal" stopIfTrue="1">
      <formula>"Bye"</formula>
    </cfRule>
  </conditionalFormatting>
  <conditionalFormatting sqref="L18">
    <cfRule type="cellIs" priority="35" dxfId="41" operator="equal" stopIfTrue="1">
      <formula>"Bye"</formula>
    </cfRule>
  </conditionalFormatting>
  <conditionalFormatting sqref="L26">
    <cfRule type="cellIs" priority="34" dxfId="41" operator="equal" stopIfTrue="1">
      <formula>"Bye"</formula>
    </cfRule>
  </conditionalFormatting>
  <conditionalFormatting sqref="L34">
    <cfRule type="cellIs" priority="33" dxfId="41" operator="equal" stopIfTrue="1">
      <formula>"Bye"</formula>
    </cfRule>
  </conditionalFormatting>
  <conditionalFormatting sqref="N14">
    <cfRule type="cellIs" priority="32" dxfId="41" operator="equal" stopIfTrue="1">
      <formula>"Bye"</formula>
    </cfRule>
  </conditionalFormatting>
  <conditionalFormatting sqref="N14">
    <cfRule type="cellIs" priority="31" dxfId="41" operator="equal" stopIfTrue="1">
      <formula>"Bye"</formula>
    </cfRule>
  </conditionalFormatting>
  <conditionalFormatting sqref="N14">
    <cfRule type="cellIs" priority="30" dxfId="41" operator="equal" stopIfTrue="1">
      <formula>"Bye"</formula>
    </cfRule>
  </conditionalFormatting>
  <conditionalFormatting sqref="N30">
    <cfRule type="cellIs" priority="29" dxfId="41" operator="equal" stopIfTrue="1">
      <formula>"Bye"</formula>
    </cfRule>
  </conditionalFormatting>
  <conditionalFormatting sqref="N30">
    <cfRule type="cellIs" priority="28" dxfId="41" operator="equal" stopIfTrue="1">
      <formula>"Bye"</formula>
    </cfRule>
  </conditionalFormatting>
  <conditionalFormatting sqref="N30">
    <cfRule type="cellIs" priority="27" dxfId="41" operator="equal" stopIfTrue="1">
      <formula>"Bye"</formula>
    </cfRule>
  </conditionalFormatting>
  <conditionalFormatting sqref="N30">
    <cfRule type="cellIs" priority="26" dxfId="41" operator="equal" stopIfTrue="1">
      <formula>"Bye"</formula>
    </cfRule>
  </conditionalFormatting>
  <conditionalFormatting sqref="P22">
    <cfRule type="cellIs" priority="25" dxfId="41" operator="equal" stopIfTrue="1">
      <formula>"Bye"</formula>
    </cfRule>
  </conditionalFormatting>
  <conditionalFormatting sqref="P22">
    <cfRule type="cellIs" priority="24" dxfId="41" operator="equal" stopIfTrue="1">
      <formula>"Bye"</formula>
    </cfRule>
  </conditionalFormatting>
  <conditionalFormatting sqref="P22">
    <cfRule type="cellIs" priority="23" dxfId="41" operator="equal" stopIfTrue="1">
      <formula>"Bye"</formula>
    </cfRule>
  </conditionalFormatting>
  <conditionalFormatting sqref="P22">
    <cfRule type="cellIs" priority="22" dxfId="41" operator="equal" stopIfTrue="1">
      <formula>"Bye"</formula>
    </cfRule>
  </conditionalFormatting>
  <conditionalFormatting sqref="P22">
    <cfRule type="cellIs" priority="21" dxfId="41" operator="equal" stopIfTrue="1">
      <formula>"Bye"</formula>
    </cfRule>
  </conditionalFormatting>
  <conditionalFormatting sqref="P22">
    <cfRule type="cellIs" priority="20" dxfId="41" operator="equal" stopIfTrue="1">
      <formula>"Bye"</formula>
    </cfRule>
  </conditionalFormatting>
  <conditionalFormatting sqref="P22">
    <cfRule type="cellIs" priority="19" dxfId="41" operator="equal" stopIfTrue="1">
      <formula>"Bye"</formula>
    </cfRule>
  </conditionalFormatting>
  <conditionalFormatting sqref="N14">
    <cfRule type="cellIs" priority="18" dxfId="41" operator="equal" stopIfTrue="1">
      <formula>"Bye"</formula>
    </cfRule>
  </conditionalFormatting>
  <conditionalFormatting sqref="N14">
    <cfRule type="cellIs" priority="17" dxfId="41" operator="equal" stopIfTrue="1">
      <formula>"Bye"</formula>
    </cfRule>
  </conditionalFormatting>
  <conditionalFormatting sqref="N14">
    <cfRule type="cellIs" priority="16" dxfId="41" operator="equal" stopIfTrue="1">
      <formula>"Bye"</formula>
    </cfRule>
  </conditionalFormatting>
  <conditionalFormatting sqref="N30">
    <cfRule type="cellIs" priority="15" dxfId="41" operator="equal" stopIfTrue="1">
      <formula>"Bye"</formula>
    </cfRule>
  </conditionalFormatting>
  <conditionalFormatting sqref="N30">
    <cfRule type="cellIs" priority="14" dxfId="41" operator="equal" stopIfTrue="1">
      <formula>"Bye"</formula>
    </cfRule>
  </conditionalFormatting>
  <conditionalFormatting sqref="N30">
    <cfRule type="cellIs" priority="13" dxfId="41" operator="equal" stopIfTrue="1">
      <formula>"Bye"</formula>
    </cfRule>
  </conditionalFormatting>
  <conditionalFormatting sqref="N30">
    <cfRule type="cellIs" priority="12" dxfId="41" operator="equal" stopIfTrue="1">
      <formula>"Bye"</formula>
    </cfRule>
  </conditionalFormatting>
  <conditionalFormatting sqref="P22">
    <cfRule type="cellIs" priority="11" dxfId="41" operator="equal" stopIfTrue="1">
      <formula>"Bye"</formula>
    </cfRule>
  </conditionalFormatting>
  <conditionalFormatting sqref="P22">
    <cfRule type="cellIs" priority="10" dxfId="41" operator="equal" stopIfTrue="1">
      <formula>"Bye"</formula>
    </cfRule>
  </conditionalFormatting>
  <conditionalFormatting sqref="P22">
    <cfRule type="cellIs" priority="9" dxfId="41" operator="equal" stopIfTrue="1">
      <formula>"Bye"</formula>
    </cfRule>
  </conditionalFormatting>
  <conditionalFormatting sqref="P22">
    <cfRule type="cellIs" priority="8" dxfId="41" operator="equal" stopIfTrue="1">
      <formula>"Bye"</formula>
    </cfRule>
  </conditionalFormatting>
  <conditionalFormatting sqref="P22">
    <cfRule type="cellIs" priority="7" dxfId="41" operator="equal" stopIfTrue="1">
      <formula>"Bye"</formula>
    </cfRule>
  </conditionalFormatting>
  <conditionalFormatting sqref="P22">
    <cfRule type="cellIs" priority="6" dxfId="41" operator="equal" stopIfTrue="1">
      <formula>"Bye"</formula>
    </cfRule>
  </conditionalFormatting>
  <conditionalFormatting sqref="P22">
    <cfRule type="cellIs" priority="5" dxfId="41" operator="equal" stopIfTrue="1">
      <formula>"Bye"</formula>
    </cfRule>
  </conditionalFormatting>
  <conditionalFormatting sqref="P22">
    <cfRule type="cellIs" priority="4" dxfId="41" operator="equal" stopIfTrue="1">
      <formula>"Bye"</formula>
    </cfRule>
  </conditionalFormatting>
  <conditionalFormatting sqref="P22">
    <cfRule type="cellIs" priority="3" dxfId="41" operator="equal" stopIfTrue="1">
      <formula>"Bye"</formula>
    </cfRule>
  </conditionalFormatting>
  <conditionalFormatting sqref="P22">
    <cfRule type="cellIs" priority="2" dxfId="41" operator="equal" stopIfTrue="1">
      <formula>"Bye"</formula>
    </cfRule>
  </conditionalFormatting>
  <conditionalFormatting sqref="P22">
    <cfRule type="cellIs" priority="1" dxfId="41" operator="equal" stopIfTrue="1">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7">
      <selection activeCell="V33" sqref="V3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 t="s">
        <v>20</v>
      </c>
      <c r="I1" s="3"/>
      <c r="J1" s="4"/>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3</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9</v>
      </c>
      <c r="K5" s="30"/>
      <c r="L5" s="28" t="s">
        <v>10</v>
      </c>
      <c r="M5" s="30"/>
      <c r="N5" s="28" t="s">
        <v>11</v>
      </c>
      <c r="O5" s="30"/>
      <c r="P5" s="28" t="s">
        <v>12</v>
      </c>
      <c r="Q5" s="31"/>
    </row>
    <row r="6" spans="1:17" s="17" customFormat="1" ht="36" customHeight="1" thickBot="1">
      <c r="A6" s="32"/>
      <c r="B6" s="33"/>
      <c r="C6" s="34"/>
      <c r="D6" s="33"/>
      <c r="E6" s="35"/>
      <c r="F6" s="35"/>
      <c r="G6" s="36"/>
      <c r="H6" s="35"/>
      <c r="I6" s="37"/>
      <c r="J6" s="33"/>
      <c r="K6" s="37"/>
      <c r="L6" s="33"/>
      <c r="M6" s="37"/>
      <c r="N6" s="33"/>
      <c r="O6" s="37"/>
      <c r="P6" s="33"/>
      <c r="Q6" s="38"/>
    </row>
    <row r="7" spans="1:20" s="50" customFormat="1" ht="10.5" customHeight="1">
      <c r="A7" s="52">
        <v>1</v>
      </c>
      <c r="B7" s="40">
        <v>1</v>
      </c>
      <c r="C7" s="150" t="s">
        <v>19</v>
      </c>
      <c r="D7" s="60">
        <v>1</v>
      </c>
      <c r="E7" s="42" t="s">
        <v>44</v>
      </c>
      <c r="F7" s="42"/>
      <c r="G7" s="42"/>
      <c r="H7" s="61"/>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174</v>
      </c>
      <c r="K8" s="58"/>
      <c r="L8" s="44"/>
      <c r="M8" s="44"/>
      <c r="N8" s="45"/>
      <c r="O8" s="46"/>
      <c r="P8" s="47"/>
      <c r="Q8" s="48"/>
      <c r="R8" s="49"/>
      <c r="T8" s="59" t="e">
        <f>#REF!</f>
        <v>#REF!</v>
      </c>
    </row>
    <row r="9" spans="1:20" s="50" customFormat="1" ht="9" customHeight="1">
      <c r="A9" s="52">
        <v>2</v>
      </c>
      <c r="B9" s="40"/>
      <c r="C9" s="150"/>
      <c r="D9" s="60"/>
      <c r="E9" s="61" t="s">
        <v>115</v>
      </c>
      <c r="F9" s="61"/>
      <c r="G9" s="61"/>
      <c r="H9" s="61"/>
      <c r="I9" s="62"/>
      <c r="J9" s="44" t="s">
        <v>183</v>
      </c>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174</v>
      </c>
      <c r="M10" s="67"/>
      <c r="N10" s="68"/>
      <c r="O10" s="68"/>
      <c r="P10" s="47"/>
      <c r="Q10" s="48"/>
      <c r="R10" s="49"/>
      <c r="T10" s="59" t="e">
        <f>#REF!</f>
        <v>#REF!</v>
      </c>
    </row>
    <row r="11" spans="1:20" s="50" customFormat="1" ht="9" customHeight="1">
      <c r="A11" s="52">
        <v>3</v>
      </c>
      <c r="B11" s="40"/>
      <c r="C11" s="150"/>
      <c r="D11" s="60">
        <v>9</v>
      </c>
      <c r="E11" s="61" t="s">
        <v>39</v>
      </c>
      <c r="F11" s="61"/>
      <c r="G11" s="61"/>
      <c r="H11" s="61"/>
      <c r="I11" s="43"/>
      <c r="J11" s="44"/>
      <c r="K11" s="69"/>
      <c r="L11" s="44" t="s">
        <v>209</v>
      </c>
      <c r="M11" s="70"/>
      <c r="N11" s="68"/>
      <c r="O11" s="68"/>
      <c r="P11" s="47"/>
      <c r="Q11" s="48"/>
      <c r="R11" s="49"/>
      <c r="T11" s="59" t="e">
        <f>#REF!</f>
        <v>#REF!</v>
      </c>
    </row>
    <row r="12" spans="1:20" s="50" customFormat="1" ht="9" customHeight="1">
      <c r="A12" s="52"/>
      <c r="B12" s="53"/>
      <c r="C12" s="53"/>
      <c r="D12" s="64"/>
      <c r="E12" s="44"/>
      <c r="F12" s="44"/>
      <c r="G12" s="55"/>
      <c r="H12" s="56"/>
      <c r="I12" s="57"/>
      <c r="J12" s="61" t="s">
        <v>177</v>
      </c>
      <c r="K12" s="71"/>
      <c r="L12" s="44"/>
      <c r="M12" s="70"/>
      <c r="N12" s="68"/>
      <c r="O12" s="68"/>
      <c r="P12" s="47"/>
      <c r="Q12" s="48"/>
      <c r="R12" s="49"/>
      <c r="T12" s="59" t="e">
        <f>#REF!</f>
        <v>#REF!</v>
      </c>
    </row>
    <row r="13" spans="1:20" s="50" customFormat="1" ht="9" customHeight="1">
      <c r="A13" s="52">
        <v>4</v>
      </c>
      <c r="B13" s="40"/>
      <c r="C13" s="150"/>
      <c r="D13" s="60">
        <v>6</v>
      </c>
      <c r="E13" s="61" t="s">
        <v>116</v>
      </c>
      <c r="F13" s="61"/>
      <c r="G13" s="61"/>
      <c r="H13" s="61"/>
      <c r="I13" s="72"/>
      <c r="J13" s="44" t="s">
        <v>190</v>
      </c>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42" t="s">
        <v>174</v>
      </c>
      <c r="O14" s="67"/>
      <c r="P14" s="47"/>
      <c r="Q14" s="48"/>
      <c r="R14" s="49"/>
      <c r="T14" s="59" t="e">
        <f>#REF!</f>
        <v>#REF!</v>
      </c>
    </row>
    <row r="15" spans="1:20" s="50" customFormat="1" ht="9" customHeight="1">
      <c r="A15" s="52">
        <v>5</v>
      </c>
      <c r="B15" s="40"/>
      <c r="C15" s="150"/>
      <c r="D15" s="60"/>
      <c r="E15" s="42" t="s">
        <v>41</v>
      </c>
      <c r="F15" s="42"/>
      <c r="G15" s="42"/>
      <c r="H15" s="61"/>
      <c r="I15" s="75"/>
      <c r="J15" s="44"/>
      <c r="K15" s="44"/>
      <c r="L15" s="44"/>
      <c r="M15" s="70"/>
      <c r="N15" s="44" t="s">
        <v>196</v>
      </c>
      <c r="O15" s="70"/>
      <c r="P15" s="47"/>
      <c r="Q15" s="48"/>
      <c r="R15" s="49"/>
      <c r="T15" s="59" t="e">
        <f>#REF!</f>
        <v>#REF!</v>
      </c>
    </row>
    <row r="16" spans="1:20" s="50" customFormat="1" ht="9" customHeight="1" thickBot="1">
      <c r="A16" s="52"/>
      <c r="B16" s="53"/>
      <c r="C16" s="53"/>
      <c r="D16" s="64"/>
      <c r="E16" s="44"/>
      <c r="F16" s="44"/>
      <c r="G16" s="55"/>
      <c r="H16" s="56"/>
      <c r="I16" s="57"/>
      <c r="J16" s="42" t="s">
        <v>172</v>
      </c>
      <c r="K16" s="58"/>
      <c r="L16" s="44"/>
      <c r="M16" s="70"/>
      <c r="N16" s="68"/>
      <c r="O16" s="70"/>
      <c r="P16" s="47"/>
      <c r="Q16" s="48"/>
      <c r="R16" s="49"/>
      <c r="T16" s="76" t="e">
        <f>#REF!</f>
        <v>#REF!</v>
      </c>
    </row>
    <row r="17" spans="1:18" s="50" customFormat="1" ht="9" customHeight="1">
      <c r="A17" s="52">
        <v>6</v>
      </c>
      <c r="B17" s="40"/>
      <c r="C17" s="150"/>
      <c r="D17" s="60">
        <v>5</v>
      </c>
      <c r="E17" s="61" t="s">
        <v>46</v>
      </c>
      <c r="F17" s="61"/>
      <c r="G17" s="61"/>
      <c r="H17" s="61"/>
      <c r="I17" s="62"/>
      <c r="J17" s="44" t="s">
        <v>189</v>
      </c>
      <c r="K17" s="63"/>
      <c r="L17" s="44"/>
      <c r="M17" s="70"/>
      <c r="N17" s="68"/>
      <c r="O17" s="70"/>
      <c r="P17" s="47"/>
      <c r="Q17" s="48"/>
      <c r="R17" s="49"/>
    </row>
    <row r="18" spans="1:18" s="50" customFormat="1" ht="9" customHeight="1">
      <c r="A18" s="52"/>
      <c r="B18" s="53"/>
      <c r="C18" s="53"/>
      <c r="D18" s="64"/>
      <c r="E18" s="44"/>
      <c r="F18" s="44"/>
      <c r="G18" s="55"/>
      <c r="H18" s="44"/>
      <c r="I18" s="65"/>
      <c r="J18" s="56"/>
      <c r="K18" s="66"/>
      <c r="L18" s="42" t="s">
        <v>172</v>
      </c>
      <c r="M18" s="77"/>
      <c r="N18" s="68"/>
      <c r="O18" s="70"/>
      <c r="P18" s="47"/>
      <c r="Q18" s="48"/>
      <c r="R18" s="49"/>
    </row>
    <row r="19" spans="1:18" s="50" customFormat="1" ht="9" customHeight="1">
      <c r="A19" s="52">
        <v>7</v>
      </c>
      <c r="B19" s="40"/>
      <c r="C19" s="150"/>
      <c r="D19" s="60"/>
      <c r="E19" s="61" t="s">
        <v>117</v>
      </c>
      <c r="F19" s="61"/>
      <c r="G19" s="61"/>
      <c r="H19" s="61"/>
      <c r="I19" s="43"/>
      <c r="J19" s="44"/>
      <c r="K19" s="69"/>
      <c r="L19" s="44" t="s">
        <v>210</v>
      </c>
      <c r="M19" s="68"/>
      <c r="N19" s="68"/>
      <c r="O19" s="70"/>
      <c r="P19" s="47"/>
      <c r="Q19" s="48"/>
      <c r="R19" s="49"/>
    </row>
    <row r="20" spans="1:18" s="50" customFormat="1" ht="9" customHeight="1">
      <c r="A20" s="52"/>
      <c r="B20" s="53"/>
      <c r="C20" s="53"/>
      <c r="D20" s="64"/>
      <c r="E20" s="44"/>
      <c r="F20" s="44"/>
      <c r="G20" s="55"/>
      <c r="H20" s="56"/>
      <c r="I20" s="57"/>
      <c r="J20" s="61" t="s">
        <v>175</v>
      </c>
      <c r="K20" s="71"/>
      <c r="L20" s="44"/>
      <c r="M20" s="68"/>
      <c r="N20" s="68"/>
      <c r="O20" s="70"/>
      <c r="P20" s="47"/>
      <c r="Q20" s="48"/>
      <c r="R20" s="49"/>
    </row>
    <row r="21" spans="1:18" s="50" customFormat="1" ht="9" customHeight="1">
      <c r="A21" s="52">
        <v>8</v>
      </c>
      <c r="B21" s="40"/>
      <c r="C21" s="150"/>
      <c r="D21" s="60">
        <v>4</v>
      </c>
      <c r="E21" s="152" t="s">
        <v>45</v>
      </c>
      <c r="F21" s="152"/>
      <c r="G21" s="152"/>
      <c r="H21" s="61"/>
      <c r="I21" s="72"/>
      <c r="J21" s="44" t="s">
        <v>191</v>
      </c>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42" t="s">
        <v>179</v>
      </c>
      <c r="Q22" s="67"/>
      <c r="R22" s="49"/>
    </row>
    <row r="23" spans="1:18" s="50" customFormat="1" ht="9" customHeight="1">
      <c r="A23" s="52">
        <v>9</v>
      </c>
      <c r="B23" s="40"/>
      <c r="C23" s="150"/>
      <c r="D23" s="60">
        <v>3</v>
      </c>
      <c r="E23" s="61" t="s">
        <v>118</v>
      </c>
      <c r="F23" s="61"/>
      <c r="G23" s="61"/>
      <c r="H23" s="61"/>
      <c r="I23" s="43"/>
      <c r="J23" s="44"/>
      <c r="K23" s="44"/>
      <c r="L23" s="44"/>
      <c r="M23" s="68"/>
      <c r="N23" s="44"/>
      <c r="O23" s="70"/>
      <c r="P23" s="44" t="s">
        <v>401</v>
      </c>
      <c r="Q23" s="68"/>
      <c r="R23" s="49"/>
    </row>
    <row r="24" spans="1:18" s="50" customFormat="1" ht="9" customHeight="1">
      <c r="A24" s="52"/>
      <c r="B24" s="53"/>
      <c r="C24" s="53"/>
      <c r="D24" s="64"/>
      <c r="E24" s="44"/>
      <c r="F24" s="44"/>
      <c r="G24" s="55"/>
      <c r="H24" s="56"/>
      <c r="I24" s="57"/>
      <c r="J24" s="61" t="s">
        <v>176</v>
      </c>
      <c r="K24" s="58"/>
      <c r="L24" s="44"/>
      <c r="M24" s="68"/>
      <c r="N24" s="68"/>
      <c r="O24" s="70"/>
      <c r="P24" s="47"/>
      <c r="Q24" s="48"/>
      <c r="R24" s="49"/>
    </row>
    <row r="25" spans="1:18" s="50" customFormat="1" ht="9" customHeight="1">
      <c r="A25" s="52">
        <v>10</v>
      </c>
      <c r="B25" s="40"/>
      <c r="C25" s="150"/>
      <c r="D25" s="60"/>
      <c r="E25" s="61" t="s">
        <v>119</v>
      </c>
      <c r="F25" s="61"/>
      <c r="G25" s="61"/>
      <c r="H25" s="61"/>
      <c r="I25" s="62"/>
      <c r="J25" s="44" t="s">
        <v>192</v>
      </c>
      <c r="K25" s="63"/>
      <c r="L25" s="44"/>
      <c r="M25" s="68"/>
      <c r="N25" s="68"/>
      <c r="O25" s="70"/>
      <c r="P25" s="47"/>
      <c r="Q25" s="48"/>
      <c r="R25" s="49"/>
    </row>
    <row r="26" spans="1:18" s="50" customFormat="1" ht="9" customHeight="1">
      <c r="A26" s="52"/>
      <c r="B26" s="53"/>
      <c r="C26" s="53"/>
      <c r="D26" s="64"/>
      <c r="E26" s="44"/>
      <c r="F26" s="44"/>
      <c r="G26" s="55"/>
      <c r="H26" s="44"/>
      <c r="I26" s="65"/>
      <c r="J26" s="56"/>
      <c r="K26" s="66"/>
      <c r="L26" s="42" t="s">
        <v>180</v>
      </c>
      <c r="M26" s="67"/>
      <c r="N26" s="68"/>
      <c r="O26" s="70"/>
      <c r="P26" s="47"/>
      <c r="Q26" s="48"/>
      <c r="R26" s="49"/>
    </row>
    <row r="27" spans="1:18" s="50" customFormat="1" ht="9" customHeight="1">
      <c r="A27" s="52">
        <v>11</v>
      </c>
      <c r="B27" s="40"/>
      <c r="C27" s="150"/>
      <c r="D27" s="60">
        <v>10</v>
      </c>
      <c r="E27" s="61" t="s">
        <v>120</v>
      </c>
      <c r="F27" s="61"/>
      <c r="G27" s="61"/>
      <c r="H27" s="61"/>
      <c r="I27" s="43"/>
      <c r="J27" s="44"/>
      <c r="K27" s="69"/>
      <c r="L27" s="44" t="s">
        <v>183</v>
      </c>
      <c r="M27" s="70"/>
      <c r="N27" s="68"/>
      <c r="O27" s="70"/>
      <c r="P27" s="47"/>
      <c r="Q27" s="48"/>
      <c r="R27" s="49"/>
    </row>
    <row r="28" spans="1:18" s="50" customFormat="1" ht="9" customHeight="1">
      <c r="A28" s="52"/>
      <c r="B28" s="53"/>
      <c r="C28" s="53"/>
      <c r="D28" s="64"/>
      <c r="E28" s="44"/>
      <c r="F28" s="44"/>
      <c r="G28" s="55"/>
      <c r="H28" s="56"/>
      <c r="I28" s="57"/>
      <c r="J28" s="42" t="s">
        <v>180</v>
      </c>
      <c r="K28" s="71"/>
      <c r="L28" s="44"/>
      <c r="M28" s="70"/>
      <c r="N28" s="68"/>
      <c r="O28" s="70"/>
      <c r="P28" s="47"/>
      <c r="Q28" s="48"/>
      <c r="R28" s="49"/>
    </row>
    <row r="29" spans="1:18" s="50" customFormat="1" ht="9" customHeight="1">
      <c r="A29" s="52">
        <v>12</v>
      </c>
      <c r="B29" s="40"/>
      <c r="C29" s="150"/>
      <c r="D29" s="60">
        <v>7</v>
      </c>
      <c r="E29" s="42" t="s">
        <v>48</v>
      </c>
      <c r="F29" s="42"/>
      <c r="G29" s="61"/>
      <c r="H29" s="61"/>
      <c r="I29" s="72"/>
      <c r="J29" s="44" t="s">
        <v>189</v>
      </c>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179</v>
      </c>
      <c r="O30" s="77"/>
      <c r="P30" s="47"/>
      <c r="Q30" s="48"/>
      <c r="R30" s="49"/>
    </row>
    <row r="31" spans="1:18" s="50" customFormat="1" ht="9" customHeight="1">
      <c r="A31" s="52">
        <v>13</v>
      </c>
      <c r="B31" s="40"/>
      <c r="C31" s="150"/>
      <c r="D31" s="60">
        <v>8</v>
      </c>
      <c r="E31" s="61" t="s">
        <v>121</v>
      </c>
      <c r="F31" s="61"/>
      <c r="G31" s="61"/>
      <c r="H31" s="61"/>
      <c r="I31" s="75"/>
      <c r="J31" s="44"/>
      <c r="K31" s="44"/>
      <c r="L31" s="44"/>
      <c r="M31" s="70"/>
      <c r="N31" s="44" t="s">
        <v>394</v>
      </c>
      <c r="O31" s="68"/>
      <c r="P31" s="47"/>
      <c r="Q31" s="48"/>
      <c r="R31" s="49"/>
    </row>
    <row r="32" spans="1:18" s="50" customFormat="1" ht="9" customHeight="1">
      <c r="A32" s="52"/>
      <c r="B32" s="53"/>
      <c r="C32" s="53"/>
      <c r="D32" s="64"/>
      <c r="E32" s="44"/>
      <c r="F32" s="44"/>
      <c r="G32" s="55"/>
      <c r="H32" s="56"/>
      <c r="I32" s="57"/>
      <c r="J32" s="61" t="s">
        <v>178</v>
      </c>
      <c r="K32" s="58"/>
      <c r="L32" s="44"/>
      <c r="M32" s="70"/>
      <c r="N32" s="68"/>
      <c r="O32" s="68"/>
      <c r="P32" s="47"/>
      <c r="Q32" s="48"/>
      <c r="R32" s="49"/>
    </row>
    <row r="33" spans="1:18" s="50" customFormat="1" ht="9" customHeight="1">
      <c r="A33" s="52">
        <v>14</v>
      </c>
      <c r="B33" s="40"/>
      <c r="C33" s="150"/>
      <c r="D33" s="60">
        <v>11</v>
      </c>
      <c r="E33" s="61" t="s">
        <v>42</v>
      </c>
      <c r="F33" s="61"/>
      <c r="G33" s="61"/>
      <c r="H33" s="61"/>
      <c r="I33" s="62"/>
      <c r="J33" s="44" t="s">
        <v>193</v>
      </c>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179</v>
      </c>
      <c r="M34" s="77"/>
      <c r="N34" s="68"/>
      <c r="O34" s="68"/>
      <c r="P34" s="47"/>
      <c r="Q34" s="48"/>
      <c r="R34" s="49"/>
    </row>
    <row r="35" spans="1:18" s="50" customFormat="1" ht="9" customHeight="1">
      <c r="A35" s="52">
        <v>15</v>
      </c>
      <c r="B35" s="40"/>
      <c r="C35" s="150"/>
      <c r="D35" s="60"/>
      <c r="E35" s="61" t="s">
        <v>122</v>
      </c>
      <c r="F35" s="61"/>
      <c r="G35" s="61"/>
      <c r="H35" s="61"/>
      <c r="I35" s="43"/>
      <c r="J35" s="44"/>
      <c r="K35" s="69"/>
      <c r="L35" s="44" t="s">
        <v>310</v>
      </c>
      <c r="M35" s="68"/>
      <c r="N35" s="68"/>
      <c r="O35" s="68"/>
      <c r="P35" s="47"/>
      <c r="Q35" s="48"/>
      <c r="R35" s="49"/>
    </row>
    <row r="36" spans="1:18" s="50" customFormat="1" ht="9" customHeight="1">
      <c r="A36" s="52"/>
      <c r="B36" s="53"/>
      <c r="C36" s="53"/>
      <c r="D36" s="64"/>
      <c r="E36" s="44"/>
      <c r="F36" s="44"/>
      <c r="G36" s="55"/>
      <c r="H36" s="56"/>
      <c r="I36" s="57"/>
      <c r="J36" s="42" t="s">
        <v>179</v>
      </c>
      <c r="K36" s="71"/>
      <c r="L36" s="44"/>
      <c r="M36" s="68"/>
      <c r="N36" s="68"/>
      <c r="O36" s="68"/>
      <c r="P36" s="47"/>
      <c r="Q36" s="48"/>
      <c r="R36" s="49"/>
    </row>
    <row r="37" spans="1:18" s="50" customFormat="1" ht="9" customHeight="1">
      <c r="A37" s="52">
        <v>16</v>
      </c>
      <c r="B37" s="40"/>
      <c r="C37" s="150"/>
      <c r="D37" s="60">
        <v>2</v>
      </c>
      <c r="E37" s="42" t="s">
        <v>43</v>
      </c>
      <c r="F37" s="42"/>
      <c r="G37" s="42"/>
      <c r="H37" s="61"/>
      <c r="I37" s="72"/>
      <c r="J37" s="44" t="s">
        <v>194</v>
      </c>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148</v>
      </c>
      <c r="Q71" s="104"/>
    </row>
    <row r="72" spans="1:17" s="105" customFormat="1" ht="9" customHeight="1">
      <c r="A72" s="106" t="s">
        <v>1</v>
      </c>
      <c r="B72" s="107"/>
      <c r="C72" s="108"/>
      <c r="D72" s="109">
        <v>1</v>
      </c>
      <c r="E72" s="110" t="s">
        <v>44</v>
      </c>
      <c r="F72" s="111"/>
      <c r="G72" s="110"/>
      <c r="H72" s="112"/>
      <c r="I72" s="113"/>
      <c r="J72" s="107"/>
      <c r="K72" s="114"/>
      <c r="L72" s="107"/>
      <c r="M72" s="115"/>
      <c r="N72" s="116"/>
      <c r="O72" s="117"/>
      <c r="P72" s="117"/>
      <c r="Q72" s="118"/>
    </row>
    <row r="73" spans="1:17" s="105" customFormat="1" ht="9" customHeight="1">
      <c r="A73" s="148"/>
      <c r="B73" s="122"/>
      <c r="C73" s="119"/>
      <c r="D73" s="109">
        <v>2</v>
      </c>
      <c r="E73" s="110" t="s">
        <v>41</v>
      </c>
      <c r="F73" s="111"/>
      <c r="G73" s="110"/>
      <c r="H73" s="112"/>
      <c r="I73" s="113"/>
      <c r="J73" s="107"/>
      <c r="K73" s="114"/>
      <c r="L73" s="107"/>
      <c r="M73" s="115"/>
      <c r="N73" s="120" t="s">
        <v>62</v>
      </c>
      <c r="O73" s="121"/>
      <c r="P73" s="122"/>
      <c r="Q73" s="123"/>
    </row>
    <row r="74" spans="1:17" s="105" customFormat="1" ht="9" customHeight="1">
      <c r="A74" s="124"/>
      <c r="B74" s="125"/>
      <c r="C74" s="126"/>
      <c r="D74" s="109">
        <v>3</v>
      </c>
      <c r="E74" s="110" t="s">
        <v>48</v>
      </c>
      <c r="F74" s="111"/>
      <c r="G74" s="110"/>
      <c r="H74" s="112"/>
      <c r="I74" s="113"/>
      <c r="J74" s="107"/>
      <c r="K74" s="114"/>
      <c r="L74" s="107"/>
      <c r="M74" s="115"/>
      <c r="N74" s="116" t="s">
        <v>29</v>
      </c>
      <c r="O74" s="117"/>
      <c r="P74" s="117"/>
      <c r="Q74" s="118"/>
    </row>
    <row r="75" spans="1:17" s="105" customFormat="1" ht="9" customHeight="1">
      <c r="A75" s="127"/>
      <c r="B75" s="27"/>
      <c r="C75" s="128"/>
      <c r="D75" s="109">
        <v>4</v>
      </c>
      <c r="E75" s="110" t="s">
        <v>43</v>
      </c>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15 G25 G21 G17 G31 G33 G35 G37 F49:H49 F69:H69 F55:H55 F57:H57 F59:H59 F61:H61 F63:H63 F65:H65 G7 G9 G11 G13 G29">
    <cfRule type="expression" priority="6" dxfId="21" stopIfTrue="1">
      <formula>AND($D7&lt;9,$C7&gt;0)</formula>
    </cfRule>
  </conditionalFormatting>
  <conditionalFormatting sqref="H40 H60 J50 H24 H48 H32 J58 H68 H36 H56 J66 H64 J10 L46 H28 L14 J18 J26 J34 L30 L62 H44 J42 H52 H8 H16 H20 H12 N22">
    <cfRule type="expression" priority="7" dxfId="45" stopIfTrue="1">
      <formula>AND($N$1="CU",H8="Umpire")</formula>
    </cfRule>
    <cfRule type="expression" priority="8" dxfId="44" stopIfTrue="1">
      <formula>AND($N$1="CU",H8&lt;&gt;"Umpire",I8&lt;&gt;"")</formula>
    </cfRule>
    <cfRule type="expression" priority="9" dxfId="43" stopIfTrue="1">
      <formula>AND($N$1="CU",H8&lt;&gt;"Umpire")</formula>
    </cfRule>
  </conditionalFormatting>
  <conditionalFormatting sqref="D53 D47 D45 D43 D41 D39 D69 D67 D49 D65 D63 D61 D59 D57 D55 D51">
    <cfRule type="expression" priority="10" dxfId="42" stopIfTrue="1">
      <formula>AND($D39&lt;9,$C39&gt;0)</formula>
    </cfRule>
  </conditionalFormatting>
  <conditionalFormatting sqref="E55 E57 E59 E61 E63 E65 E67 E69 E39 E41 E43 E45 E47 E49 E51 E53">
    <cfRule type="cellIs" priority="11" dxfId="41" operator="equal" stopIfTrue="1">
      <formula>"Bye"</formula>
    </cfRule>
    <cfRule type="expression" priority="12" dxfId="21" stopIfTrue="1">
      <formula>AND($D39&lt;9,$C39&gt;0)</formula>
    </cfRule>
  </conditionalFormatting>
  <conditionalFormatting sqref="J60 J52 J68 J44 J56 N62 L58 L66 J48 N46 L42 L50 J40 J64">
    <cfRule type="expression" priority="13" dxfId="21" stopIfTrue="1">
      <formula>I40="as"</formula>
    </cfRule>
    <cfRule type="expression" priority="14" dxfId="21" stopIfTrue="1">
      <formula>I40="bs"</formula>
    </cfRule>
  </conditionalFormatting>
  <conditionalFormatting sqref="B53 B51 B49 B47 B45 B43 B41 B39 B69 B67 B65 B63 B61 B59 B57 B55">
    <cfRule type="cellIs" priority="15" dxfId="20" operator="equal" stopIfTrue="1">
      <formula>"QA"</formula>
    </cfRule>
    <cfRule type="cellIs" priority="16" dxfId="20" operator="equal" stopIfTrue="1">
      <formula>"DA"</formula>
    </cfRule>
  </conditionalFormatting>
  <conditionalFormatting sqref="I8 I12 I16 I20 I24 I28 I32 I36 M30 M14 K10 K34 O22 K18 K26 Q79">
    <cfRule type="expression" priority="17" dxfId="29" stopIfTrue="1">
      <formula>$N$1="CU"</formula>
    </cfRule>
  </conditionalFormatting>
  <conditionalFormatting sqref="B7:C7 B9:C9 B11:C11 B13:C13 B15:C15 B17:C17 B19:C19 B21:C21 B23:C23 B25:C25 B27:C27 B29:C29 B31:C31 B33:C33 B35:C35 B37:C37">
    <cfRule type="expression" priority="18" dxfId="34" stopIfTrue="1">
      <formula>$D7&gt;0</formula>
    </cfRule>
  </conditionalFormatting>
  <conditionalFormatting sqref="Q79">
    <cfRule type="expression" priority="5" dxfId="29" stopIfTrue="1">
      <formula>$N$1="CU"</formula>
    </cfRule>
  </conditionalFormatting>
  <conditionalFormatting sqref="Q79">
    <cfRule type="expression" priority="4" dxfId="29" stopIfTrue="1">
      <formula>$N$1="CU"</formula>
    </cfRule>
  </conditionalFormatting>
  <conditionalFormatting sqref="Q79">
    <cfRule type="expression" priority="3" dxfId="29" stopIfTrue="1">
      <formula>$N$1="CU"</formula>
    </cfRule>
  </conditionalFormatting>
  <conditionalFormatting sqref="Q79">
    <cfRule type="expression" priority="2" dxfId="29" stopIfTrue="1">
      <formula>$N$1="CU"</formula>
    </cfRule>
  </conditionalFormatting>
  <conditionalFormatting sqref="Q79">
    <cfRule type="expression" priority="1" dxfId="29" stopIfTrue="1">
      <formula>$N$1="CU"</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7">
      <selection activeCell="S22" sqref="S2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1"/>
      <c r="I1" s="3" t="s">
        <v>21</v>
      </c>
      <c r="J1" s="147" t="s">
        <v>22</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t="s">
        <v>58</v>
      </c>
      <c r="C7" s="150" t="s">
        <v>58</v>
      </c>
      <c r="D7" s="60" t="s">
        <v>59</v>
      </c>
      <c r="E7" s="42"/>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49</v>
      </c>
      <c r="K8" s="58"/>
      <c r="L8" s="44"/>
      <c r="M8" s="44"/>
      <c r="N8" s="45"/>
      <c r="O8" s="46"/>
      <c r="P8" s="47"/>
      <c r="Q8" s="48"/>
      <c r="R8" s="49"/>
      <c r="T8" s="59" t="e">
        <f>#REF!</f>
        <v>#REF!</v>
      </c>
    </row>
    <row r="9" spans="1:20" s="50" customFormat="1" ht="9" customHeight="1">
      <c r="A9" s="52">
        <v>2</v>
      </c>
      <c r="B9" s="40"/>
      <c r="C9" s="150"/>
      <c r="D9" s="60"/>
      <c r="E9" s="61"/>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51</v>
      </c>
      <c r="M10" s="67"/>
      <c r="N10" s="68"/>
      <c r="O10" s="68"/>
      <c r="P10" s="47"/>
      <c r="Q10" s="48"/>
      <c r="R10" s="49"/>
      <c r="T10" s="59" t="e">
        <f>#REF!</f>
        <v>#REF!</v>
      </c>
    </row>
    <row r="11" spans="1:20" s="50" customFormat="1" ht="9" customHeight="1">
      <c r="A11" s="52">
        <v>3</v>
      </c>
      <c r="B11" s="40"/>
      <c r="C11" s="150"/>
      <c r="D11" s="60">
        <v>10</v>
      </c>
      <c r="E11" s="61"/>
      <c r="F11" s="61"/>
      <c r="G11" s="61"/>
      <c r="H11" s="61"/>
      <c r="I11" s="43"/>
      <c r="J11" s="44"/>
      <c r="K11" s="69"/>
      <c r="L11" s="44"/>
      <c r="M11" s="70"/>
      <c r="N11" s="68"/>
      <c r="O11" s="68"/>
      <c r="P11" s="47"/>
      <c r="Q11" s="48"/>
      <c r="R11" s="49"/>
      <c r="T11" s="59" t="e">
        <f>#REF!</f>
        <v>#REF!</v>
      </c>
    </row>
    <row r="12" spans="1:20" s="50" customFormat="1" ht="9" customHeight="1">
      <c r="A12" s="52"/>
      <c r="B12" s="53"/>
      <c r="C12" s="53"/>
      <c r="D12" s="64"/>
      <c r="E12" s="44"/>
      <c r="F12" s="44"/>
      <c r="G12" s="55"/>
      <c r="H12" s="56"/>
      <c r="I12" s="57"/>
      <c r="J12" s="61" t="s">
        <v>57</v>
      </c>
      <c r="K12" s="71"/>
      <c r="L12" s="44"/>
      <c r="M12" s="70"/>
      <c r="N12" s="68"/>
      <c r="O12" s="68"/>
      <c r="P12" s="47"/>
      <c r="Q12" s="48"/>
      <c r="R12" s="49"/>
      <c r="T12" s="59" t="e">
        <f>#REF!</f>
        <v>#REF!</v>
      </c>
    </row>
    <row r="13" spans="1:20" s="50" customFormat="1" ht="9" customHeight="1">
      <c r="A13" s="52">
        <v>4</v>
      </c>
      <c r="B13" s="40"/>
      <c r="C13" s="150"/>
      <c r="D13" s="60">
        <v>8</v>
      </c>
      <c r="E13" s="61"/>
      <c r="F13" s="61"/>
      <c r="G13" s="61"/>
      <c r="H13" s="61"/>
      <c r="I13" s="72"/>
      <c r="J13" s="44"/>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42" t="s">
        <v>51</v>
      </c>
      <c r="O14" s="67"/>
      <c r="P14" s="47"/>
      <c r="Q14" s="48"/>
      <c r="R14" s="49"/>
      <c r="T14" s="59" t="e">
        <f>#REF!</f>
        <v>#REF!</v>
      </c>
    </row>
    <row r="15" spans="1:20" s="50" customFormat="1" ht="9" customHeight="1">
      <c r="A15" s="52">
        <v>5</v>
      </c>
      <c r="B15" s="40"/>
      <c r="C15" s="150"/>
      <c r="D15" s="60">
        <v>4</v>
      </c>
      <c r="E15" s="42"/>
      <c r="F15" s="42"/>
      <c r="G15" s="42"/>
      <c r="H15" s="61"/>
      <c r="I15" s="75"/>
      <c r="J15" s="44"/>
      <c r="K15" s="44"/>
      <c r="L15" s="44"/>
      <c r="M15" s="70"/>
      <c r="N15" s="44" t="s">
        <v>211</v>
      </c>
      <c r="O15" s="70"/>
      <c r="P15" s="47"/>
      <c r="Q15" s="48"/>
      <c r="R15" s="49"/>
      <c r="T15" s="59" t="e">
        <f>#REF!</f>
        <v>#REF!</v>
      </c>
    </row>
    <row r="16" spans="1:20" s="50" customFormat="1" ht="9" customHeight="1" thickBot="1">
      <c r="A16" s="52"/>
      <c r="B16" s="53"/>
      <c r="C16" s="53"/>
      <c r="D16" s="64"/>
      <c r="E16" s="44"/>
      <c r="F16" s="44"/>
      <c r="G16" s="55"/>
      <c r="H16" s="56"/>
      <c r="I16" s="57"/>
      <c r="J16" s="152" t="s">
        <v>123</v>
      </c>
      <c r="K16" s="58"/>
      <c r="L16" s="44"/>
      <c r="M16" s="70"/>
      <c r="N16" s="68"/>
      <c r="O16" s="70"/>
      <c r="P16" s="47"/>
      <c r="Q16" s="48"/>
      <c r="R16" s="49"/>
      <c r="T16" s="76" t="e">
        <f>#REF!</f>
        <v>#REF!</v>
      </c>
    </row>
    <row r="17" spans="1:18" s="50" customFormat="1" ht="9" customHeight="1">
      <c r="A17" s="52">
        <v>6</v>
      </c>
      <c r="B17" s="40"/>
      <c r="C17" s="150"/>
      <c r="D17" s="60"/>
      <c r="E17" s="61"/>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162</v>
      </c>
      <c r="M18" s="77"/>
      <c r="N18" s="68"/>
      <c r="O18" s="70"/>
      <c r="P18" s="47"/>
      <c r="Q18" s="48"/>
      <c r="R18" s="49"/>
    </row>
    <row r="19" spans="1:18" s="50" customFormat="1" ht="9" customHeight="1">
      <c r="A19" s="52">
        <v>7</v>
      </c>
      <c r="B19" s="40"/>
      <c r="C19" s="150"/>
      <c r="D19" s="60">
        <v>7</v>
      </c>
      <c r="E19" s="61"/>
      <c r="F19" s="61"/>
      <c r="G19" s="61"/>
      <c r="H19" s="61"/>
      <c r="I19" s="43"/>
      <c r="J19" s="44"/>
      <c r="K19" s="69"/>
      <c r="L19" s="44" t="s">
        <v>195</v>
      </c>
      <c r="M19" s="68"/>
      <c r="N19" s="68"/>
      <c r="O19" s="70"/>
      <c r="P19" s="47"/>
      <c r="Q19" s="48"/>
      <c r="R19" s="49"/>
    </row>
    <row r="20" spans="1:18" s="50" customFormat="1" ht="9" customHeight="1">
      <c r="A20" s="52"/>
      <c r="B20" s="53"/>
      <c r="C20" s="53"/>
      <c r="D20" s="64"/>
      <c r="E20" s="44"/>
      <c r="F20" s="44"/>
      <c r="G20" s="55"/>
      <c r="H20" s="56"/>
      <c r="I20" s="57"/>
      <c r="J20" s="61" t="s">
        <v>68</v>
      </c>
      <c r="K20" s="71"/>
      <c r="L20" s="44"/>
      <c r="M20" s="68"/>
      <c r="N20" s="68"/>
      <c r="O20" s="70"/>
      <c r="P20" s="47"/>
      <c r="Q20" s="48"/>
      <c r="R20" s="49"/>
    </row>
    <row r="21" spans="1:18" s="50" customFormat="1" ht="9" customHeight="1">
      <c r="A21" s="52">
        <v>8</v>
      </c>
      <c r="B21" s="40"/>
      <c r="C21" s="150"/>
      <c r="D21" s="60">
        <v>6</v>
      </c>
      <c r="E21" s="61"/>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42" t="s">
        <v>56</v>
      </c>
      <c r="Q22" s="67"/>
      <c r="R22" s="49"/>
    </row>
    <row r="23" spans="1:18" s="50" customFormat="1" ht="9" customHeight="1">
      <c r="A23" s="52">
        <v>9</v>
      </c>
      <c r="B23" s="40"/>
      <c r="C23" s="150"/>
      <c r="D23" s="60">
        <v>5</v>
      </c>
      <c r="E23" s="61"/>
      <c r="F23" s="61"/>
      <c r="G23" s="61"/>
      <c r="H23" s="61"/>
      <c r="I23" s="43"/>
      <c r="J23" s="44"/>
      <c r="K23" s="44"/>
      <c r="L23" s="44"/>
      <c r="M23" s="68"/>
      <c r="N23" s="44"/>
      <c r="O23" s="70"/>
      <c r="P23" s="44" t="s">
        <v>182</v>
      </c>
      <c r="Q23" s="68"/>
      <c r="R23" s="49"/>
    </row>
    <row r="24" spans="1:18" s="50" customFormat="1" ht="9" customHeight="1">
      <c r="A24" s="52"/>
      <c r="B24" s="53"/>
      <c r="C24" s="53"/>
      <c r="D24" s="64"/>
      <c r="E24" s="44"/>
      <c r="F24" s="44"/>
      <c r="G24" s="55"/>
      <c r="H24" s="56"/>
      <c r="I24" s="57"/>
      <c r="J24" s="61" t="s">
        <v>124</v>
      </c>
      <c r="K24" s="58"/>
      <c r="L24" s="44"/>
      <c r="M24" s="68"/>
      <c r="N24" s="68"/>
      <c r="O24" s="70"/>
      <c r="P24" s="47"/>
      <c r="Q24" s="48"/>
      <c r="R24" s="49"/>
    </row>
    <row r="25" spans="1:18" s="50" customFormat="1" ht="9" customHeight="1">
      <c r="A25" s="52">
        <v>10</v>
      </c>
      <c r="B25" s="40"/>
      <c r="C25" s="150"/>
      <c r="D25" s="60">
        <v>9</v>
      </c>
      <c r="E25" s="61"/>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152" t="s">
        <v>163</v>
      </c>
      <c r="M26" s="67"/>
      <c r="N26" s="68"/>
      <c r="O26" s="70"/>
      <c r="P26" s="47"/>
      <c r="Q26" s="48"/>
      <c r="R26" s="49"/>
    </row>
    <row r="27" spans="1:18" s="50" customFormat="1" ht="9" customHeight="1">
      <c r="A27" s="52">
        <v>11</v>
      </c>
      <c r="B27" s="40"/>
      <c r="C27" s="150"/>
      <c r="D27" s="60"/>
      <c r="E27" s="61"/>
      <c r="F27" s="61"/>
      <c r="G27" s="61"/>
      <c r="H27" s="61"/>
      <c r="I27" s="43"/>
      <c r="J27" s="44"/>
      <c r="K27" s="69"/>
      <c r="L27" s="44" t="s">
        <v>196</v>
      </c>
      <c r="M27" s="70"/>
      <c r="N27" s="68"/>
      <c r="O27" s="70"/>
      <c r="P27" s="47"/>
      <c r="Q27" s="48"/>
      <c r="R27" s="49"/>
    </row>
    <row r="28" spans="1:18" s="50" customFormat="1" ht="9" customHeight="1">
      <c r="A28" s="52"/>
      <c r="B28" s="53"/>
      <c r="C28" s="53"/>
      <c r="D28" s="64"/>
      <c r="E28" s="44"/>
      <c r="F28" s="44"/>
      <c r="G28" s="55"/>
      <c r="H28" s="56"/>
      <c r="I28" s="57"/>
      <c r="J28" s="152" t="s">
        <v>125</v>
      </c>
      <c r="K28" s="71"/>
      <c r="L28" s="44"/>
      <c r="M28" s="70"/>
      <c r="N28" s="68"/>
      <c r="O28" s="70"/>
      <c r="P28" s="47"/>
      <c r="Q28" s="48"/>
      <c r="R28" s="49"/>
    </row>
    <row r="29" spans="1:18" s="50" customFormat="1" ht="9" customHeight="1">
      <c r="A29" s="52">
        <v>12</v>
      </c>
      <c r="B29" s="40"/>
      <c r="C29" s="150"/>
      <c r="D29" s="60">
        <v>3</v>
      </c>
      <c r="E29" s="42"/>
      <c r="F29" s="42"/>
      <c r="G29" s="42"/>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56</v>
      </c>
      <c r="O30" s="77"/>
      <c r="P30" s="47"/>
      <c r="Q30" s="48"/>
      <c r="R30" s="49"/>
    </row>
    <row r="31" spans="1:18" s="50" customFormat="1" ht="9" customHeight="1">
      <c r="A31" s="52">
        <v>13</v>
      </c>
      <c r="B31" s="40"/>
      <c r="C31" s="150"/>
      <c r="D31" s="60">
        <v>11</v>
      </c>
      <c r="E31" s="61"/>
      <c r="F31" s="61"/>
      <c r="G31" s="61"/>
      <c r="H31" s="61"/>
      <c r="I31" s="75"/>
      <c r="J31" s="44"/>
      <c r="K31" s="44"/>
      <c r="L31" s="44"/>
      <c r="M31" s="70"/>
      <c r="N31" s="44" t="s">
        <v>212</v>
      </c>
      <c r="O31" s="68"/>
      <c r="P31" s="47"/>
      <c r="Q31" s="48"/>
      <c r="R31" s="49"/>
    </row>
    <row r="32" spans="1:18" s="50" customFormat="1" ht="9" customHeight="1">
      <c r="A32" s="52"/>
      <c r="B32" s="53"/>
      <c r="C32" s="53"/>
      <c r="D32" s="64"/>
      <c r="E32" s="44"/>
      <c r="F32" s="44"/>
      <c r="G32" s="55"/>
      <c r="H32" s="56"/>
      <c r="I32" s="57"/>
      <c r="J32" s="61" t="s">
        <v>57</v>
      </c>
      <c r="K32" s="58"/>
      <c r="L32" s="44"/>
      <c r="M32" s="70"/>
      <c r="N32" s="68"/>
      <c r="O32" s="68"/>
      <c r="P32" s="47"/>
      <c r="Q32" s="48"/>
      <c r="R32" s="49"/>
    </row>
    <row r="33" spans="1:18" s="50" customFormat="1" ht="9" customHeight="1">
      <c r="A33" s="52">
        <v>14</v>
      </c>
      <c r="B33" s="40"/>
      <c r="C33" s="150"/>
      <c r="D33" s="60">
        <v>12</v>
      </c>
      <c r="E33" s="61"/>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56</v>
      </c>
      <c r="M34" s="77"/>
      <c r="N34" s="68"/>
      <c r="O34" s="68"/>
      <c r="P34" s="47"/>
      <c r="Q34" s="48"/>
      <c r="R34" s="49"/>
    </row>
    <row r="35" spans="1:18" s="50" customFormat="1" ht="9" customHeight="1">
      <c r="A35" s="52">
        <v>15</v>
      </c>
      <c r="B35" s="40"/>
      <c r="C35" s="150"/>
      <c r="D35" s="60"/>
      <c r="E35" s="61"/>
      <c r="F35" s="61"/>
      <c r="G35" s="61"/>
      <c r="H35" s="61"/>
      <c r="I35" s="43"/>
      <c r="J35" s="44"/>
      <c r="K35" s="69"/>
      <c r="L35" s="44"/>
      <c r="M35" s="68"/>
      <c r="N35" s="68"/>
      <c r="O35" s="68"/>
      <c r="P35" s="47"/>
      <c r="Q35" s="48"/>
      <c r="R35" s="49"/>
    </row>
    <row r="36" spans="1:18" s="50" customFormat="1" ht="9" customHeight="1">
      <c r="A36" s="52"/>
      <c r="B36" s="53"/>
      <c r="C36" s="53"/>
      <c r="D36" s="64"/>
      <c r="E36" s="44"/>
      <c r="F36" s="44"/>
      <c r="G36" s="55"/>
      <c r="H36" s="56"/>
      <c r="I36" s="57"/>
      <c r="J36" s="42" t="s">
        <v>47</v>
      </c>
      <c r="K36" s="71"/>
      <c r="L36" s="44"/>
      <c r="M36" s="68"/>
      <c r="N36" s="68"/>
      <c r="O36" s="68"/>
      <c r="P36" s="47"/>
      <c r="Q36" s="48"/>
      <c r="R36" s="49"/>
    </row>
    <row r="37" spans="1:18" s="50" customFormat="1" ht="9" customHeight="1">
      <c r="A37" s="52">
        <v>16</v>
      </c>
      <c r="B37" s="40"/>
      <c r="C37" s="150"/>
      <c r="D37" s="60">
        <v>2</v>
      </c>
      <c r="E37" s="42"/>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148</v>
      </c>
      <c r="Q71" s="104"/>
    </row>
    <row r="72" spans="1:17" s="105" customFormat="1" ht="9" customHeight="1">
      <c r="A72" s="106" t="s">
        <v>1</v>
      </c>
      <c r="B72" s="107"/>
      <c r="C72" s="108"/>
      <c r="D72" s="109">
        <v>1</v>
      </c>
      <c r="E72" s="110" t="s">
        <v>49</v>
      </c>
      <c r="F72" s="111"/>
      <c r="G72" s="110"/>
      <c r="H72" s="112"/>
      <c r="I72" s="113"/>
      <c r="J72" s="107"/>
      <c r="K72" s="114"/>
      <c r="L72" s="107"/>
      <c r="M72" s="115"/>
      <c r="N72" s="116"/>
      <c r="O72" s="117"/>
      <c r="P72" s="117"/>
      <c r="Q72" s="118"/>
    </row>
    <row r="73" spans="1:17" s="105" customFormat="1" ht="9" customHeight="1">
      <c r="A73" s="148"/>
      <c r="B73" s="122"/>
      <c r="C73" s="119"/>
      <c r="D73" s="109">
        <v>2</v>
      </c>
      <c r="E73" s="110" t="s">
        <v>47</v>
      </c>
      <c r="F73" s="111"/>
      <c r="G73" s="110"/>
      <c r="H73" s="112"/>
      <c r="I73" s="113"/>
      <c r="J73" s="107"/>
      <c r="K73" s="114"/>
      <c r="L73" s="107"/>
      <c r="M73" s="115"/>
      <c r="N73" s="120" t="s">
        <v>62</v>
      </c>
      <c r="O73" s="121"/>
      <c r="P73" s="122"/>
      <c r="Q73" s="123"/>
    </row>
    <row r="74" spans="1:17" s="105" customFormat="1" ht="9" customHeight="1">
      <c r="A74" s="124"/>
      <c r="B74" s="125"/>
      <c r="C74" s="126"/>
      <c r="D74" s="109" t="s">
        <v>69</v>
      </c>
      <c r="E74" s="110"/>
      <c r="F74" s="111"/>
      <c r="G74" s="110"/>
      <c r="H74" s="112"/>
      <c r="I74" s="113"/>
      <c r="J74" s="107"/>
      <c r="K74" s="114"/>
      <c r="L74" s="107"/>
      <c r="M74" s="115"/>
      <c r="N74" s="116" t="s">
        <v>29</v>
      </c>
      <c r="O74" s="117"/>
      <c r="P74" s="117"/>
      <c r="Q74" s="118"/>
    </row>
    <row r="75" spans="1:17" s="105" customFormat="1" ht="9" customHeight="1">
      <c r="A75" s="127"/>
      <c r="B75" s="27"/>
      <c r="C75" s="128"/>
      <c r="D75" s="109" t="s">
        <v>70</v>
      </c>
      <c r="E75" s="110"/>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6" dxfId="21" stopIfTrue="1">
      <formula>AND($D7&lt;9,$C7&gt;0)</formula>
    </cfRule>
  </conditionalFormatting>
  <conditionalFormatting sqref="H40 H60 J50 H24 H48 H32 J58 H68 H36 H56 J66 H64 J10 L46 H28 L14 J18 J26 J34 L30 L62 H44 J42 H52 H8 H16 H20 H12 N22">
    <cfRule type="expression" priority="7" dxfId="45" stopIfTrue="1">
      <formula>AND($N$1="CU",H8="Umpire")</formula>
    </cfRule>
    <cfRule type="expression" priority="8" dxfId="44" stopIfTrue="1">
      <formula>AND($N$1="CU",H8&lt;&gt;"Umpire",I8&lt;&gt;"")</formula>
    </cfRule>
    <cfRule type="expression" priority="9" dxfId="43" stopIfTrue="1">
      <formula>AND($N$1="CU",H8&lt;&gt;"Umpire")</formula>
    </cfRule>
  </conditionalFormatting>
  <conditionalFormatting sqref="D53 D47 D45 D43 D41 D39 D69 D67 D49 D65 D63 D61 D59 D57 D55 D51">
    <cfRule type="expression" priority="10" dxfId="42" stopIfTrue="1">
      <formula>AND($D39&lt;9,$C39&gt;0)</formula>
    </cfRule>
  </conditionalFormatting>
  <conditionalFormatting sqref="E55 E57 E59 E61 E63 E65 E67 E69 E39 E41 E43 E45 E47 E49 E51 E53">
    <cfRule type="cellIs" priority="11" dxfId="41" operator="equal" stopIfTrue="1">
      <formula>"Bye"</formula>
    </cfRule>
    <cfRule type="expression" priority="12" dxfId="21" stopIfTrue="1">
      <formula>AND($D39&lt;9,$C39&gt;0)</formula>
    </cfRule>
  </conditionalFormatting>
  <conditionalFormatting sqref="J56 J48 J60 J52 J64 N62 L58 L66 J40 N46 L42 L50 J44 J68">
    <cfRule type="expression" priority="13" dxfId="21" stopIfTrue="1">
      <formula>I40="as"</formula>
    </cfRule>
    <cfRule type="expression" priority="14" dxfId="21" stopIfTrue="1">
      <formula>I40="bs"</formula>
    </cfRule>
  </conditionalFormatting>
  <conditionalFormatting sqref="B53 B51 B49 B47 B45 B43 B41 B39 B69 B67 B65 B63 B61 B59 B57 B55">
    <cfRule type="cellIs" priority="15" dxfId="20" operator="equal" stopIfTrue="1">
      <formula>"QA"</formula>
    </cfRule>
    <cfRule type="cellIs" priority="16" dxfId="20" operator="equal" stopIfTrue="1">
      <formula>"DA"</formula>
    </cfRule>
  </conditionalFormatting>
  <conditionalFormatting sqref="I8 I12 I16 I20 I24 I28 I32 I36 M30 M14 K10 K34 O22 K18 K26 Q79">
    <cfRule type="expression" priority="17" dxfId="29" stopIfTrue="1">
      <formula>$N$1="CU"</formula>
    </cfRule>
  </conditionalFormatting>
  <conditionalFormatting sqref="B7:C7 B9:C9 B11:C11 B13:C13 B15:C15 B17:C17 B19:C19 B21:C21 B23:C23 B25:C25 B27:C27 B29:C29 B31:C31 B33:C33 B35:C35 B37:C37">
    <cfRule type="expression" priority="18" dxfId="34" stopIfTrue="1">
      <formula>$D7&gt;0</formula>
    </cfRule>
  </conditionalFormatting>
  <conditionalFormatting sqref="Q79">
    <cfRule type="expression" priority="5" dxfId="29" stopIfTrue="1">
      <formula>$N$1="CU"</formula>
    </cfRule>
  </conditionalFormatting>
  <conditionalFormatting sqref="Q79">
    <cfRule type="expression" priority="4" dxfId="29" stopIfTrue="1">
      <formula>$N$1="CU"</formula>
    </cfRule>
  </conditionalFormatting>
  <conditionalFormatting sqref="Q79">
    <cfRule type="expression" priority="3" dxfId="29" stopIfTrue="1">
      <formula>$N$1="CU"</formula>
    </cfRule>
  </conditionalFormatting>
  <conditionalFormatting sqref="Q79">
    <cfRule type="expression" priority="2" dxfId="29" stopIfTrue="1">
      <formula>$N$1="CU"</formula>
    </cfRule>
  </conditionalFormatting>
  <conditionalFormatting sqref="Q79">
    <cfRule type="expression" priority="1" dxfId="29" stopIfTrue="1">
      <formula>$N$1="CU"</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7">
      <selection activeCell="V17" sqref="V1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1"/>
      <c r="I1" s="3" t="s">
        <v>21</v>
      </c>
      <c r="J1" s="147" t="s">
        <v>150</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t="s">
        <v>58</v>
      </c>
      <c r="C7" s="150" t="s">
        <v>58</v>
      </c>
      <c r="D7" s="60" t="s">
        <v>59</v>
      </c>
      <c r="E7" s="42"/>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126</v>
      </c>
      <c r="K8" s="58"/>
      <c r="L8" s="44"/>
      <c r="M8" s="44"/>
      <c r="N8" s="45"/>
      <c r="O8" s="46"/>
      <c r="P8" s="47"/>
      <c r="Q8" s="48"/>
      <c r="R8" s="49"/>
      <c r="T8" s="59" t="e">
        <f>#REF!</f>
        <v>#REF!</v>
      </c>
    </row>
    <row r="9" spans="1:20" s="50" customFormat="1" ht="9" customHeight="1">
      <c r="A9" s="52">
        <v>2</v>
      </c>
      <c r="B9" s="40"/>
      <c r="C9" s="150"/>
      <c r="D9" s="60"/>
      <c r="E9" s="61"/>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164</v>
      </c>
      <c r="M10" s="67"/>
      <c r="N10" s="68"/>
      <c r="O10" s="68"/>
      <c r="P10" s="47"/>
      <c r="Q10" s="48"/>
      <c r="R10" s="49"/>
      <c r="T10" s="59" t="e">
        <f>#REF!</f>
        <v>#REF!</v>
      </c>
    </row>
    <row r="11" spans="1:20" s="50" customFormat="1" ht="9" customHeight="1">
      <c r="A11" s="52">
        <v>3</v>
      </c>
      <c r="B11" s="40"/>
      <c r="C11" s="150"/>
      <c r="D11" s="60">
        <v>10</v>
      </c>
      <c r="E11" s="61"/>
      <c r="F11" s="61"/>
      <c r="G11" s="61"/>
      <c r="H11" s="61"/>
      <c r="I11" s="43"/>
      <c r="J11" s="44"/>
      <c r="K11" s="69"/>
      <c r="L11" s="44" t="s">
        <v>189</v>
      </c>
      <c r="M11" s="70"/>
      <c r="N11" s="68"/>
      <c r="O11" s="68"/>
      <c r="P11" s="47"/>
      <c r="Q11" s="48"/>
      <c r="R11" s="49"/>
      <c r="T11" s="59" t="e">
        <f>#REF!</f>
        <v>#REF!</v>
      </c>
    </row>
    <row r="12" spans="1:20" s="50" customFormat="1" ht="9" customHeight="1">
      <c r="A12" s="52"/>
      <c r="B12" s="53"/>
      <c r="C12" s="53"/>
      <c r="D12" s="64"/>
      <c r="E12" s="44"/>
      <c r="F12" s="44"/>
      <c r="G12" s="55"/>
      <c r="H12" s="56"/>
      <c r="I12" s="57"/>
      <c r="J12" s="61" t="s">
        <v>127</v>
      </c>
      <c r="K12" s="71"/>
      <c r="L12" s="44"/>
      <c r="M12" s="70"/>
      <c r="N12" s="68"/>
      <c r="O12" s="68"/>
      <c r="P12" s="47"/>
      <c r="Q12" s="48"/>
      <c r="R12" s="49"/>
      <c r="T12" s="59" t="e">
        <f>#REF!</f>
        <v>#REF!</v>
      </c>
    </row>
    <row r="13" spans="1:20" s="50" customFormat="1" ht="9" customHeight="1">
      <c r="A13" s="52">
        <v>4</v>
      </c>
      <c r="B13" s="40"/>
      <c r="C13" s="150"/>
      <c r="D13" s="60">
        <v>8</v>
      </c>
      <c r="E13" s="61"/>
      <c r="F13" s="61"/>
      <c r="G13" s="61"/>
      <c r="H13" s="61"/>
      <c r="I13" s="72"/>
      <c r="J13" s="44"/>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61" t="s">
        <v>166</v>
      </c>
      <c r="O14" s="67"/>
      <c r="P14" s="47"/>
      <c r="Q14" s="48"/>
      <c r="R14" s="49"/>
      <c r="T14" s="59" t="e">
        <f>#REF!</f>
        <v>#REF!</v>
      </c>
    </row>
    <row r="15" spans="1:20" s="50" customFormat="1" ht="9" customHeight="1">
      <c r="A15" s="52">
        <v>5</v>
      </c>
      <c r="B15" s="40"/>
      <c r="C15" s="150"/>
      <c r="D15" s="60">
        <v>4</v>
      </c>
      <c r="E15" s="42"/>
      <c r="F15" s="42"/>
      <c r="G15" s="42"/>
      <c r="H15" s="61"/>
      <c r="I15" s="75"/>
      <c r="J15" s="44"/>
      <c r="K15" s="44"/>
      <c r="L15" s="44"/>
      <c r="M15" s="70"/>
      <c r="N15" s="44" t="s">
        <v>393</v>
      </c>
      <c r="O15" s="70"/>
      <c r="P15" s="47"/>
      <c r="Q15" s="48"/>
      <c r="R15" s="49"/>
      <c r="T15" s="59" t="e">
        <f>#REF!</f>
        <v>#REF!</v>
      </c>
    </row>
    <row r="16" spans="1:20" s="50" customFormat="1" ht="9" customHeight="1" thickBot="1">
      <c r="A16" s="52"/>
      <c r="B16" s="53"/>
      <c r="C16" s="53"/>
      <c r="D16" s="64"/>
      <c r="E16" s="44"/>
      <c r="F16" s="44"/>
      <c r="G16" s="55"/>
      <c r="H16" s="56"/>
      <c r="I16" s="57"/>
      <c r="J16" s="152" t="s">
        <v>128</v>
      </c>
      <c r="K16" s="58"/>
      <c r="L16" s="44"/>
      <c r="M16" s="70"/>
      <c r="N16" s="68"/>
      <c r="O16" s="70"/>
      <c r="P16" s="47"/>
      <c r="Q16" s="48"/>
      <c r="R16" s="49"/>
      <c r="T16" s="76" t="e">
        <f>#REF!</f>
        <v>#REF!</v>
      </c>
    </row>
    <row r="17" spans="1:18" s="50" customFormat="1" ht="9" customHeight="1">
      <c r="A17" s="52">
        <v>6</v>
      </c>
      <c r="B17" s="40"/>
      <c r="C17" s="150"/>
      <c r="D17" s="60"/>
      <c r="E17" s="61"/>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166</v>
      </c>
      <c r="M18" s="77"/>
      <c r="N18" s="68"/>
      <c r="O18" s="70"/>
      <c r="P18" s="47"/>
      <c r="Q18" s="48"/>
      <c r="R18" s="49"/>
    </row>
    <row r="19" spans="1:18" s="50" customFormat="1" ht="9" customHeight="1">
      <c r="A19" s="52">
        <v>7</v>
      </c>
      <c r="B19" s="40"/>
      <c r="C19" s="150"/>
      <c r="D19" s="60">
        <v>7</v>
      </c>
      <c r="E19" s="61"/>
      <c r="F19" s="61"/>
      <c r="G19" s="61"/>
      <c r="H19" s="61"/>
      <c r="I19" s="43"/>
      <c r="J19" s="44"/>
      <c r="K19" s="69"/>
      <c r="L19" s="44" t="s">
        <v>197</v>
      </c>
      <c r="M19" s="68"/>
      <c r="N19" s="68"/>
      <c r="O19" s="70"/>
      <c r="P19" s="47"/>
      <c r="Q19" s="48"/>
      <c r="R19" s="49"/>
    </row>
    <row r="20" spans="1:18" s="50" customFormat="1" ht="9" customHeight="1">
      <c r="A20" s="52"/>
      <c r="B20" s="53"/>
      <c r="C20" s="53"/>
      <c r="D20" s="64"/>
      <c r="E20" s="44"/>
      <c r="F20" s="44"/>
      <c r="G20" s="55"/>
      <c r="H20" s="56"/>
      <c r="I20" s="57"/>
      <c r="J20" s="61" t="s">
        <v>129</v>
      </c>
      <c r="K20" s="71"/>
      <c r="L20" s="44"/>
      <c r="M20" s="68"/>
      <c r="N20" s="68"/>
      <c r="O20" s="70"/>
      <c r="P20" s="47"/>
      <c r="Q20" s="48"/>
      <c r="R20" s="49"/>
    </row>
    <row r="21" spans="1:18" s="50" customFormat="1" ht="9" customHeight="1">
      <c r="A21" s="52">
        <v>8</v>
      </c>
      <c r="B21" s="40"/>
      <c r="C21" s="150"/>
      <c r="D21" s="60">
        <v>6</v>
      </c>
      <c r="E21" s="61"/>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42" t="s">
        <v>165</v>
      </c>
      <c r="Q22" s="67"/>
      <c r="R22" s="49"/>
    </row>
    <row r="23" spans="1:18" s="50" customFormat="1" ht="9" customHeight="1">
      <c r="A23" s="52">
        <v>9</v>
      </c>
      <c r="B23" s="40"/>
      <c r="C23" s="150"/>
      <c r="D23" s="60">
        <v>5</v>
      </c>
      <c r="E23" s="61"/>
      <c r="F23" s="61"/>
      <c r="G23" s="61"/>
      <c r="H23" s="61"/>
      <c r="I23" s="43"/>
      <c r="J23" s="44"/>
      <c r="K23" s="44"/>
      <c r="L23" s="44"/>
      <c r="M23" s="68"/>
      <c r="N23" s="44"/>
      <c r="O23" s="70"/>
      <c r="P23" s="44" t="s">
        <v>402</v>
      </c>
      <c r="Q23" s="68"/>
      <c r="R23" s="49"/>
    </row>
    <row r="24" spans="1:18" s="50" customFormat="1" ht="9" customHeight="1">
      <c r="A24" s="52"/>
      <c r="B24" s="53"/>
      <c r="C24" s="53"/>
      <c r="D24" s="64"/>
      <c r="E24" s="44"/>
      <c r="F24" s="44"/>
      <c r="G24" s="55"/>
      <c r="H24" s="56"/>
      <c r="I24" s="57"/>
      <c r="J24" s="61" t="s">
        <v>130</v>
      </c>
      <c r="K24" s="58"/>
      <c r="L24" s="44"/>
      <c r="M24" s="68"/>
      <c r="N24" s="68"/>
      <c r="O24" s="70"/>
      <c r="P24" s="47"/>
      <c r="Q24" s="48"/>
      <c r="R24" s="49"/>
    </row>
    <row r="25" spans="1:18" s="50" customFormat="1" ht="9" customHeight="1">
      <c r="A25" s="52">
        <v>10</v>
      </c>
      <c r="B25" s="40"/>
      <c r="C25" s="150"/>
      <c r="D25" s="60">
        <v>9</v>
      </c>
      <c r="E25" s="61"/>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152" t="s">
        <v>198</v>
      </c>
      <c r="M26" s="67"/>
      <c r="N26" s="68"/>
      <c r="O26" s="70"/>
      <c r="P26" s="47"/>
      <c r="Q26" s="48"/>
      <c r="R26" s="49"/>
    </row>
    <row r="27" spans="1:18" s="50" customFormat="1" ht="9" customHeight="1">
      <c r="A27" s="52">
        <v>11</v>
      </c>
      <c r="B27" s="40"/>
      <c r="C27" s="150"/>
      <c r="D27" s="60"/>
      <c r="E27" s="61"/>
      <c r="F27" s="61"/>
      <c r="G27" s="61"/>
      <c r="H27" s="61"/>
      <c r="I27" s="43"/>
      <c r="J27" s="44"/>
      <c r="K27" s="69"/>
      <c r="L27" s="44" t="s">
        <v>199</v>
      </c>
      <c r="M27" s="70"/>
      <c r="N27" s="68"/>
      <c r="O27" s="70"/>
      <c r="P27" s="47"/>
      <c r="Q27" s="48"/>
      <c r="R27" s="49"/>
    </row>
    <row r="28" spans="1:18" s="50" customFormat="1" ht="9" customHeight="1">
      <c r="A28" s="52"/>
      <c r="B28" s="53"/>
      <c r="C28" s="53"/>
      <c r="D28" s="64"/>
      <c r="E28" s="44"/>
      <c r="F28" s="44"/>
      <c r="G28" s="55"/>
      <c r="H28" s="56"/>
      <c r="I28" s="57"/>
      <c r="J28" s="152" t="s">
        <v>50</v>
      </c>
      <c r="K28" s="71"/>
      <c r="L28" s="44"/>
      <c r="M28" s="70"/>
      <c r="N28" s="68"/>
      <c r="O28" s="70"/>
      <c r="P28" s="47"/>
      <c r="Q28" s="48"/>
      <c r="R28" s="49"/>
    </row>
    <row r="29" spans="1:18" s="50" customFormat="1" ht="9" customHeight="1">
      <c r="A29" s="52">
        <v>12</v>
      </c>
      <c r="B29" s="40"/>
      <c r="C29" s="150"/>
      <c r="D29" s="60">
        <v>3</v>
      </c>
      <c r="E29" s="42"/>
      <c r="F29" s="42"/>
      <c r="G29" s="42"/>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165</v>
      </c>
      <c r="O30" s="77"/>
      <c r="P30" s="47"/>
      <c r="Q30" s="48"/>
      <c r="R30" s="49"/>
    </row>
    <row r="31" spans="1:18" s="50" customFormat="1" ht="9" customHeight="1">
      <c r="A31" s="52">
        <v>13</v>
      </c>
      <c r="B31" s="40"/>
      <c r="C31" s="150"/>
      <c r="D31" s="60">
        <v>11</v>
      </c>
      <c r="E31" s="61"/>
      <c r="F31" s="61"/>
      <c r="G31" s="61"/>
      <c r="H31" s="61"/>
      <c r="I31" s="75"/>
      <c r="J31" s="44"/>
      <c r="K31" s="44"/>
      <c r="L31" s="44"/>
      <c r="M31" s="70"/>
      <c r="N31" s="44" t="s">
        <v>211</v>
      </c>
      <c r="O31" s="68"/>
      <c r="P31" s="47"/>
      <c r="Q31" s="48"/>
      <c r="R31" s="49"/>
    </row>
    <row r="32" spans="1:18" s="50" customFormat="1" ht="9" customHeight="1">
      <c r="A32" s="52"/>
      <c r="B32" s="53"/>
      <c r="C32" s="53"/>
      <c r="D32" s="64"/>
      <c r="E32" s="44"/>
      <c r="F32" s="44"/>
      <c r="G32" s="55"/>
      <c r="H32" s="56"/>
      <c r="I32" s="57"/>
      <c r="J32" s="61" t="s">
        <v>131</v>
      </c>
      <c r="K32" s="58"/>
      <c r="L32" s="44"/>
      <c r="M32" s="70"/>
      <c r="N32" s="68"/>
      <c r="O32" s="68"/>
      <c r="P32" s="47"/>
      <c r="Q32" s="48"/>
      <c r="R32" s="49"/>
    </row>
    <row r="33" spans="1:18" s="50" customFormat="1" ht="9" customHeight="1">
      <c r="A33" s="52">
        <v>14</v>
      </c>
      <c r="B33" s="40"/>
      <c r="C33" s="150"/>
      <c r="D33" s="60">
        <v>12</v>
      </c>
      <c r="E33" s="61"/>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165</v>
      </c>
      <c r="M34" s="77"/>
      <c r="N34" s="68"/>
      <c r="O34" s="68"/>
      <c r="P34" s="47"/>
      <c r="Q34" s="48"/>
      <c r="R34" s="49"/>
    </row>
    <row r="35" spans="1:18" s="50" customFormat="1" ht="9" customHeight="1">
      <c r="A35" s="52">
        <v>15</v>
      </c>
      <c r="B35" s="40"/>
      <c r="C35" s="150"/>
      <c r="D35" s="60"/>
      <c r="E35" s="61"/>
      <c r="F35" s="61"/>
      <c r="G35" s="61"/>
      <c r="H35" s="61"/>
      <c r="I35" s="43"/>
      <c r="J35" s="44"/>
      <c r="K35" s="69"/>
      <c r="L35" s="44" t="s">
        <v>189</v>
      </c>
      <c r="M35" s="68"/>
      <c r="N35" s="68"/>
      <c r="O35" s="68"/>
      <c r="P35" s="47"/>
      <c r="Q35" s="48"/>
      <c r="R35" s="49"/>
    </row>
    <row r="36" spans="1:18" s="50" customFormat="1" ht="9" customHeight="1">
      <c r="A36" s="52"/>
      <c r="B36" s="53"/>
      <c r="C36" s="53"/>
      <c r="D36" s="64"/>
      <c r="E36" s="44"/>
      <c r="F36" s="44"/>
      <c r="G36" s="55"/>
      <c r="H36" s="56"/>
      <c r="I36" s="57"/>
      <c r="J36" s="42" t="s">
        <v>61</v>
      </c>
      <c r="K36" s="71"/>
      <c r="L36" s="44"/>
      <c r="M36" s="68"/>
      <c r="N36" s="68"/>
      <c r="O36" s="68"/>
      <c r="P36" s="47"/>
      <c r="Q36" s="48"/>
      <c r="R36" s="49"/>
    </row>
    <row r="37" spans="1:18" s="50" customFormat="1" ht="9" customHeight="1">
      <c r="A37" s="52">
        <v>16</v>
      </c>
      <c r="B37" s="40"/>
      <c r="C37" s="150"/>
      <c r="D37" s="60">
        <v>2</v>
      </c>
      <c r="E37" s="42"/>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148</v>
      </c>
      <c r="Q71" s="104"/>
    </row>
    <row r="72" spans="1:17" s="105" customFormat="1" ht="9" customHeight="1">
      <c r="A72" s="106" t="s">
        <v>1</v>
      </c>
      <c r="B72" s="107"/>
      <c r="C72" s="108"/>
      <c r="D72" s="109">
        <v>1</v>
      </c>
      <c r="E72" s="110" t="s">
        <v>126</v>
      </c>
      <c r="F72" s="111"/>
      <c r="G72" s="110"/>
      <c r="H72" s="112"/>
      <c r="I72" s="113"/>
      <c r="J72" s="107"/>
      <c r="K72" s="114"/>
      <c r="L72" s="107"/>
      <c r="M72" s="115"/>
      <c r="N72" s="116"/>
      <c r="O72" s="117"/>
      <c r="P72" s="117"/>
      <c r="Q72" s="118"/>
    </row>
    <row r="73" spans="1:17" s="105" customFormat="1" ht="9" customHeight="1">
      <c r="A73" s="148"/>
      <c r="B73" s="122"/>
      <c r="C73" s="119"/>
      <c r="D73" s="109">
        <v>2</v>
      </c>
      <c r="E73" s="110" t="s">
        <v>61</v>
      </c>
      <c r="F73" s="111"/>
      <c r="G73" s="110"/>
      <c r="H73" s="112"/>
      <c r="I73" s="113"/>
      <c r="J73" s="107"/>
      <c r="K73" s="114"/>
      <c r="L73" s="107"/>
      <c r="M73" s="115"/>
      <c r="N73" s="120" t="s">
        <v>62</v>
      </c>
      <c r="O73" s="121"/>
      <c r="P73" s="122"/>
      <c r="Q73" s="123"/>
    </row>
    <row r="74" spans="1:17" s="105" customFormat="1" ht="9" customHeight="1">
      <c r="A74" s="124"/>
      <c r="B74" s="125"/>
      <c r="C74" s="126"/>
      <c r="D74" s="109" t="s">
        <v>69</v>
      </c>
      <c r="E74" s="110"/>
      <c r="F74" s="111"/>
      <c r="G74" s="110"/>
      <c r="H74" s="112"/>
      <c r="I74" s="113"/>
      <c r="J74" s="107"/>
      <c r="K74" s="114"/>
      <c r="L74" s="107"/>
      <c r="M74" s="115"/>
      <c r="N74" s="116" t="s">
        <v>29</v>
      </c>
      <c r="O74" s="117"/>
      <c r="P74" s="117"/>
      <c r="Q74" s="118"/>
    </row>
    <row r="75" spans="1:17" s="105" customFormat="1" ht="9" customHeight="1">
      <c r="A75" s="127"/>
      <c r="B75" s="27"/>
      <c r="C75" s="128"/>
      <c r="D75" s="109" t="s">
        <v>70</v>
      </c>
      <c r="E75" s="110"/>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18" dxfId="21" stopIfTrue="1">
      <formula>AND($D7&lt;9,$C7&gt;0)</formula>
    </cfRule>
  </conditionalFormatting>
  <conditionalFormatting sqref="H40 H60 J50 H24 H48 H32 J58 H68 H36 H56 J66 H64 J10 L46 H28 L14 J18 J26 J34 L30 L62 H44 J42 H52 H8 H16 H20 H12 N22">
    <cfRule type="expression" priority="15" dxfId="45" stopIfTrue="1">
      <formula>AND($N$1="CU",H8="Umpire")</formula>
    </cfRule>
    <cfRule type="expression" priority="16" dxfId="44" stopIfTrue="1">
      <formula>AND($N$1="CU",H8&lt;&gt;"Umpire",I8&lt;&gt;"")</formula>
    </cfRule>
    <cfRule type="expression" priority="17" dxfId="43" stopIfTrue="1">
      <formula>AND($N$1="CU",H8&lt;&gt;"Umpire")</formula>
    </cfRule>
  </conditionalFormatting>
  <conditionalFormatting sqref="D53 D47 D45 D43 D41 D39 D69 D67 D49 D65 D63 D61 D59 D57 D55 D51">
    <cfRule type="expression" priority="14" dxfId="42" stopIfTrue="1">
      <formula>AND($D39&lt;9,$C39&gt;0)</formula>
    </cfRule>
  </conditionalFormatting>
  <conditionalFormatting sqref="E55 E57 E59 E61 E63 E65 E67 E69 E39 E41 E43 E45 E47 E49 E51 E53">
    <cfRule type="cellIs" priority="12" dxfId="41" operator="equal" stopIfTrue="1">
      <formula>"Bye"</formula>
    </cfRule>
    <cfRule type="expression" priority="13" dxfId="21" stopIfTrue="1">
      <formula>AND($D39&lt;9,$C39&gt;0)</formula>
    </cfRule>
  </conditionalFormatting>
  <conditionalFormatting sqref="J56 J48 J60 J52 J64 N62 L58 L66 J40 N46 L42 L50 J44 J68">
    <cfRule type="expression" priority="10" dxfId="21" stopIfTrue="1">
      <formula>I40="as"</formula>
    </cfRule>
    <cfRule type="expression" priority="11" dxfId="21" stopIfTrue="1">
      <formula>I40="bs"</formula>
    </cfRule>
  </conditionalFormatting>
  <conditionalFormatting sqref="B53 B51 B49 B47 B45 B43 B41 B39 B69 B67 B65 B63 B61 B59 B57 B55">
    <cfRule type="cellIs" priority="8" dxfId="20" operator="equal" stopIfTrue="1">
      <formula>"QA"</formula>
    </cfRule>
    <cfRule type="cellIs" priority="9" dxfId="20" operator="equal" stopIfTrue="1">
      <formula>"DA"</formula>
    </cfRule>
  </conditionalFormatting>
  <conditionalFormatting sqref="I8 I12 I16 I20 I24 I28 I32 I36 M30 M14 K10 K34 O22 K18 K26 Q79">
    <cfRule type="expression" priority="7" dxfId="29" stopIfTrue="1">
      <formula>$N$1="CU"</formula>
    </cfRule>
  </conditionalFormatting>
  <conditionalFormatting sqref="B7:C7 B9:C9 B11:C11 B13:C13 B15:C15 B17:C17 B19:C19 B21:C21 B23:C23 B25:C25 B27:C27 B29:C29 B31:C31 B33:C33 B35:C35 B37:C37">
    <cfRule type="expression" priority="6" dxfId="34" stopIfTrue="1">
      <formula>$D7&gt;0</formula>
    </cfRule>
  </conditionalFormatting>
  <conditionalFormatting sqref="Q79">
    <cfRule type="expression" priority="5" dxfId="29" stopIfTrue="1">
      <formula>$N$1="CU"</formula>
    </cfRule>
  </conditionalFormatting>
  <conditionalFormatting sqref="Q79">
    <cfRule type="expression" priority="4" dxfId="29" stopIfTrue="1">
      <formula>$N$1="CU"</formula>
    </cfRule>
  </conditionalFormatting>
  <conditionalFormatting sqref="Q79">
    <cfRule type="expression" priority="3" dxfId="29" stopIfTrue="1">
      <formula>$N$1="CU"</formula>
    </cfRule>
  </conditionalFormatting>
  <conditionalFormatting sqref="Q79">
    <cfRule type="expression" priority="2" dxfId="29" stopIfTrue="1">
      <formula>$N$1="CU"</formula>
    </cfRule>
  </conditionalFormatting>
  <conditionalFormatting sqref="Q79">
    <cfRule type="expression" priority="1" dxfId="29" stopIfTrue="1">
      <formula>$N$1="CU"</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T79"/>
  <sheetViews>
    <sheetView showGridLines="0" showZeros="0" tabSelected="1" zoomScalePageLayoutView="0" workbookViewId="0" topLeftCell="A7">
      <selection activeCell="AA18" sqref="AA1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1"/>
      <c r="I1" s="3" t="s">
        <v>21</v>
      </c>
      <c r="J1" s="147" t="s">
        <v>25</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v>1</v>
      </c>
      <c r="C7" s="150" t="s">
        <v>19</v>
      </c>
      <c r="D7" s="60">
        <v>1</v>
      </c>
      <c r="E7" s="42"/>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71</v>
      </c>
      <c r="K8" s="58"/>
      <c r="L8" s="44"/>
      <c r="M8" s="44"/>
      <c r="N8" s="45"/>
      <c r="O8" s="46"/>
      <c r="P8" s="47"/>
      <c r="Q8" s="48"/>
      <c r="R8" s="49"/>
      <c r="T8" s="59" t="e">
        <f>#REF!</f>
        <v>#REF!</v>
      </c>
    </row>
    <row r="9" spans="1:20" s="50" customFormat="1" ht="9" customHeight="1">
      <c r="A9" s="52">
        <v>2</v>
      </c>
      <c r="B9" s="40"/>
      <c r="C9" s="150"/>
      <c r="D9" s="60"/>
      <c r="E9" s="61"/>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153" t="s">
        <v>72</v>
      </c>
      <c r="M10" s="67"/>
      <c r="N10" s="68"/>
      <c r="O10" s="68"/>
      <c r="P10" s="47"/>
      <c r="Q10" s="48"/>
      <c r="R10" s="49"/>
      <c r="T10" s="59" t="e">
        <f>#REF!</f>
        <v>#REF!</v>
      </c>
    </row>
    <row r="11" spans="1:20" s="50" customFormat="1" ht="9" customHeight="1">
      <c r="A11" s="52">
        <v>3</v>
      </c>
      <c r="B11" s="40"/>
      <c r="C11" s="150"/>
      <c r="D11" s="60">
        <v>10</v>
      </c>
      <c r="E11" s="61"/>
      <c r="F11" s="61"/>
      <c r="G11" s="61"/>
      <c r="H11" s="61"/>
      <c r="I11" s="43"/>
      <c r="J11" s="44"/>
      <c r="K11" s="69"/>
      <c r="L11" s="44"/>
      <c r="M11" s="70"/>
      <c r="N11" s="68"/>
      <c r="O11" s="68"/>
      <c r="P11" s="47"/>
      <c r="Q11" s="48"/>
      <c r="R11" s="49"/>
      <c r="T11" s="59" t="e">
        <f>#REF!</f>
        <v>#REF!</v>
      </c>
    </row>
    <row r="12" spans="1:20" s="50" customFormat="1" ht="9" customHeight="1">
      <c r="A12" s="52"/>
      <c r="B12" s="53"/>
      <c r="C12" s="53"/>
      <c r="D12" s="64"/>
      <c r="E12" s="44"/>
      <c r="F12" s="44"/>
      <c r="G12" s="55"/>
      <c r="H12" s="56"/>
      <c r="I12" s="57"/>
      <c r="J12" s="61" t="s">
        <v>57</v>
      </c>
      <c r="K12" s="71"/>
      <c r="L12" s="44"/>
      <c r="M12" s="70"/>
      <c r="N12" s="68"/>
      <c r="O12" s="68"/>
      <c r="P12" s="47"/>
      <c r="Q12" s="48"/>
      <c r="R12" s="49"/>
      <c r="T12" s="59" t="e">
        <f>#REF!</f>
        <v>#REF!</v>
      </c>
    </row>
    <row r="13" spans="1:20" s="50" customFormat="1" ht="9" customHeight="1">
      <c r="A13" s="52">
        <v>4</v>
      </c>
      <c r="B13" s="40"/>
      <c r="C13" s="150"/>
      <c r="D13" s="60">
        <v>8</v>
      </c>
      <c r="E13" s="61"/>
      <c r="F13" s="61"/>
      <c r="G13" s="61"/>
      <c r="H13" s="61"/>
      <c r="I13" s="72"/>
      <c r="J13" s="44"/>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153" t="s">
        <v>72</v>
      </c>
      <c r="O14" s="67"/>
      <c r="P14" s="47"/>
      <c r="Q14" s="48"/>
      <c r="R14" s="49"/>
      <c r="T14" s="59" t="e">
        <f>#REF!</f>
        <v>#REF!</v>
      </c>
    </row>
    <row r="15" spans="1:20" s="50" customFormat="1" ht="9" customHeight="1">
      <c r="A15" s="52">
        <v>5</v>
      </c>
      <c r="B15" s="40"/>
      <c r="C15" s="150"/>
      <c r="D15" s="60">
        <v>4</v>
      </c>
      <c r="E15" s="152"/>
      <c r="F15" s="152"/>
      <c r="G15" s="152"/>
      <c r="H15" s="61"/>
      <c r="I15" s="75"/>
      <c r="J15" s="44"/>
      <c r="K15" s="44"/>
      <c r="L15" s="44"/>
      <c r="M15" s="70"/>
      <c r="N15" s="44" t="s">
        <v>213</v>
      </c>
      <c r="O15" s="70"/>
      <c r="P15" s="47"/>
      <c r="Q15" s="48"/>
      <c r="R15" s="49"/>
      <c r="T15" s="59" t="e">
        <f>#REF!</f>
        <v>#REF!</v>
      </c>
    </row>
    <row r="16" spans="1:20" s="50" customFormat="1" ht="9" customHeight="1" thickBot="1">
      <c r="A16" s="52"/>
      <c r="B16" s="53"/>
      <c r="C16" s="53"/>
      <c r="D16" s="64"/>
      <c r="E16" s="44"/>
      <c r="F16" s="44"/>
      <c r="G16" s="55"/>
      <c r="H16" s="56"/>
      <c r="I16" s="57"/>
      <c r="J16" s="58" t="s">
        <v>132</v>
      </c>
      <c r="K16" s="58"/>
      <c r="L16" s="44"/>
      <c r="M16" s="70"/>
      <c r="N16" s="68"/>
      <c r="O16" s="70"/>
      <c r="P16" s="47"/>
      <c r="Q16" s="48"/>
      <c r="R16" s="49"/>
      <c r="T16" s="76" t="e">
        <f>#REF!</f>
        <v>#REF!</v>
      </c>
    </row>
    <row r="17" spans="1:18" s="50" customFormat="1" ht="9" customHeight="1">
      <c r="A17" s="52">
        <v>6</v>
      </c>
      <c r="B17" s="40"/>
      <c r="C17" s="150"/>
      <c r="D17" s="60"/>
      <c r="E17" s="61"/>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167</v>
      </c>
      <c r="M18" s="77"/>
      <c r="N18" s="68"/>
      <c r="O18" s="70"/>
      <c r="P18" s="47"/>
      <c r="Q18" s="48"/>
      <c r="R18" s="49"/>
    </row>
    <row r="19" spans="1:18" s="50" customFormat="1" ht="9" customHeight="1">
      <c r="A19" s="52">
        <v>7</v>
      </c>
      <c r="B19" s="40"/>
      <c r="C19" s="150"/>
      <c r="D19" s="60">
        <v>7</v>
      </c>
      <c r="E19" s="61"/>
      <c r="F19" s="61"/>
      <c r="G19" s="61"/>
      <c r="H19" s="61"/>
      <c r="I19" s="43"/>
      <c r="J19" s="44"/>
      <c r="K19" s="69"/>
      <c r="L19" s="44" t="s">
        <v>200</v>
      </c>
      <c r="M19" s="68"/>
      <c r="N19" s="68"/>
      <c r="O19" s="70"/>
      <c r="P19" s="47"/>
      <c r="Q19" s="48"/>
      <c r="R19" s="49"/>
    </row>
    <row r="20" spans="1:18" s="50" customFormat="1" ht="9" customHeight="1">
      <c r="A20" s="52"/>
      <c r="B20" s="53"/>
      <c r="C20" s="53"/>
      <c r="D20" s="64"/>
      <c r="E20" s="61"/>
      <c r="F20" s="44"/>
      <c r="G20" s="55"/>
      <c r="H20" s="56"/>
      <c r="I20" s="57"/>
      <c r="J20" s="61" t="s">
        <v>52</v>
      </c>
      <c r="K20" s="71"/>
      <c r="L20" s="44"/>
      <c r="M20" s="68"/>
      <c r="N20" s="68"/>
      <c r="O20" s="70"/>
      <c r="P20" s="47"/>
      <c r="Q20" s="48"/>
      <c r="R20" s="49"/>
    </row>
    <row r="21" spans="1:18" s="50" customFormat="1" ht="9" customHeight="1">
      <c r="A21" s="52">
        <v>8</v>
      </c>
      <c r="B21" s="40"/>
      <c r="C21" s="150"/>
      <c r="D21" s="60">
        <v>6</v>
      </c>
      <c r="E21" s="61"/>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153" t="s">
        <v>72</v>
      </c>
      <c r="Q22" s="67"/>
      <c r="R22" s="49"/>
    </row>
    <row r="23" spans="1:18" s="50" customFormat="1" ht="9" customHeight="1">
      <c r="A23" s="52">
        <v>9</v>
      </c>
      <c r="B23" s="40"/>
      <c r="C23" s="150"/>
      <c r="D23" s="60">
        <v>5</v>
      </c>
      <c r="E23" s="61"/>
      <c r="F23" s="61"/>
      <c r="G23" s="61"/>
      <c r="H23" s="61"/>
      <c r="I23" s="43"/>
      <c r="J23" s="44"/>
      <c r="K23" s="44"/>
      <c r="L23" s="44"/>
      <c r="M23" s="68"/>
      <c r="N23" s="44"/>
      <c r="O23" s="70"/>
      <c r="P23" s="44" t="s">
        <v>392</v>
      </c>
      <c r="Q23" s="68"/>
      <c r="R23" s="49"/>
    </row>
    <row r="24" spans="1:18" s="50" customFormat="1" ht="9" customHeight="1">
      <c r="A24" s="52"/>
      <c r="B24" s="53"/>
      <c r="C24" s="53"/>
      <c r="D24" s="64"/>
      <c r="E24" s="44"/>
      <c r="F24" s="44"/>
      <c r="G24" s="55"/>
      <c r="H24" s="56"/>
      <c r="I24" s="57"/>
      <c r="J24" s="61" t="s">
        <v>133</v>
      </c>
      <c r="K24" s="58"/>
      <c r="L24" s="44"/>
      <c r="M24" s="68"/>
      <c r="N24" s="68"/>
      <c r="O24" s="70"/>
      <c r="P24" s="47"/>
      <c r="Q24" s="48"/>
      <c r="R24" s="49"/>
    </row>
    <row r="25" spans="1:18" s="50" customFormat="1" ht="9" customHeight="1">
      <c r="A25" s="52">
        <v>10</v>
      </c>
      <c r="B25" s="40"/>
      <c r="C25" s="150"/>
      <c r="D25" s="60">
        <v>9</v>
      </c>
      <c r="E25" s="61"/>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58" t="s">
        <v>168</v>
      </c>
      <c r="M26" s="67"/>
      <c r="N26" s="68"/>
      <c r="O26" s="70"/>
      <c r="P26" s="47"/>
      <c r="Q26" s="48"/>
      <c r="R26" s="49"/>
    </row>
    <row r="27" spans="1:18" s="50" customFormat="1" ht="9" customHeight="1">
      <c r="A27" s="52">
        <v>11</v>
      </c>
      <c r="B27" s="40"/>
      <c r="C27" s="150"/>
      <c r="D27" s="60"/>
      <c r="E27" s="61"/>
      <c r="F27" s="61"/>
      <c r="G27" s="61"/>
      <c r="H27" s="61"/>
      <c r="I27" s="43"/>
      <c r="J27" s="44"/>
      <c r="K27" s="69"/>
      <c r="L27" s="44" t="s">
        <v>188</v>
      </c>
      <c r="M27" s="70"/>
      <c r="N27" s="68"/>
      <c r="O27" s="70"/>
      <c r="P27" s="47"/>
      <c r="Q27" s="48"/>
      <c r="R27" s="49"/>
    </row>
    <row r="28" spans="1:18" s="50" customFormat="1" ht="9" customHeight="1">
      <c r="A28" s="52"/>
      <c r="B28" s="53"/>
      <c r="C28" s="53"/>
      <c r="D28" s="64"/>
      <c r="E28" s="44"/>
      <c r="F28" s="44"/>
      <c r="G28" s="55"/>
      <c r="H28" s="56"/>
      <c r="I28" s="57"/>
      <c r="J28" s="58" t="s">
        <v>134</v>
      </c>
      <c r="K28" s="71"/>
      <c r="L28" s="44"/>
      <c r="M28" s="70"/>
      <c r="N28" s="68"/>
      <c r="O28" s="70"/>
      <c r="P28" s="47"/>
      <c r="Q28" s="48"/>
      <c r="R28" s="49"/>
    </row>
    <row r="29" spans="1:18" s="50" customFormat="1" ht="9" customHeight="1">
      <c r="A29" s="52">
        <v>12</v>
      </c>
      <c r="B29" s="40"/>
      <c r="C29" s="150"/>
      <c r="D29" s="60">
        <v>3</v>
      </c>
      <c r="E29" s="152"/>
      <c r="F29" s="152"/>
      <c r="G29" s="152"/>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141</v>
      </c>
      <c r="O30" s="77"/>
      <c r="P30" s="47"/>
      <c r="Q30" s="48"/>
      <c r="R30" s="49"/>
    </row>
    <row r="31" spans="1:18" s="50" customFormat="1" ht="9" customHeight="1">
      <c r="A31" s="52">
        <v>13</v>
      </c>
      <c r="B31" s="40"/>
      <c r="C31" s="150"/>
      <c r="D31" s="60">
        <v>11</v>
      </c>
      <c r="E31" s="61"/>
      <c r="F31" s="61"/>
      <c r="G31" s="61"/>
      <c r="H31" s="61"/>
      <c r="I31" s="75"/>
      <c r="J31" s="44"/>
      <c r="K31" s="44"/>
      <c r="L31" s="44"/>
      <c r="M31" s="70"/>
      <c r="N31" s="44" t="s">
        <v>182</v>
      </c>
      <c r="O31" s="68"/>
      <c r="P31" s="47"/>
      <c r="Q31" s="48"/>
      <c r="R31" s="49"/>
    </row>
    <row r="32" spans="1:18" s="50" customFormat="1" ht="9" customHeight="1">
      <c r="A32" s="52"/>
      <c r="B32" s="53"/>
      <c r="C32" s="53"/>
      <c r="D32" s="64"/>
      <c r="E32" s="44"/>
      <c r="F32" s="44"/>
      <c r="G32" s="55"/>
      <c r="H32" s="56"/>
      <c r="I32" s="57"/>
      <c r="J32" s="61" t="s">
        <v>57</v>
      </c>
      <c r="K32" s="58"/>
      <c r="L32" s="44"/>
      <c r="M32" s="70"/>
      <c r="N32" s="68"/>
      <c r="O32" s="68"/>
      <c r="P32" s="47"/>
      <c r="Q32" s="48"/>
      <c r="R32" s="49"/>
    </row>
    <row r="33" spans="1:18" s="50" customFormat="1" ht="9" customHeight="1">
      <c r="A33" s="52">
        <v>14</v>
      </c>
      <c r="B33" s="40"/>
      <c r="C33" s="150"/>
      <c r="D33" s="60">
        <v>12</v>
      </c>
      <c r="E33" s="61"/>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141</v>
      </c>
      <c r="M34" s="77"/>
      <c r="N34" s="68"/>
      <c r="O34" s="68"/>
      <c r="P34" s="47"/>
      <c r="Q34" s="48"/>
      <c r="R34" s="49"/>
    </row>
    <row r="35" spans="1:18" s="50" customFormat="1" ht="9" customHeight="1">
      <c r="A35" s="52">
        <v>15</v>
      </c>
      <c r="B35" s="40"/>
      <c r="C35" s="150"/>
      <c r="D35" s="60"/>
      <c r="E35" s="61"/>
      <c r="F35" s="61"/>
      <c r="G35" s="61"/>
      <c r="H35" s="61"/>
      <c r="I35" s="43"/>
      <c r="J35" s="44"/>
      <c r="K35" s="69"/>
      <c r="L35" s="44"/>
      <c r="M35" s="68"/>
      <c r="N35" s="68"/>
      <c r="O35" s="68"/>
      <c r="P35" s="47"/>
      <c r="Q35" s="48"/>
      <c r="R35" s="49"/>
    </row>
    <row r="36" spans="1:18" s="50" customFormat="1" ht="9" customHeight="1">
      <c r="A36" s="52"/>
      <c r="B36" s="53"/>
      <c r="C36" s="53"/>
      <c r="D36" s="64"/>
      <c r="E36" s="44"/>
      <c r="F36" s="44"/>
      <c r="G36" s="55"/>
      <c r="H36" s="56"/>
      <c r="I36" s="57"/>
      <c r="J36" s="42" t="s">
        <v>135</v>
      </c>
      <c r="K36" s="71"/>
      <c r="L36" s="44"/>
      <c r="M36" s="68"/>
      <c r="N36" s="68"/>
      <c r="O36" s="68"/>
      <c r="P36" s="47"/>
      <c r="Q36" s="48"/>
      <c r="R36" s="49"/>
    </row>
    <row r="37" spans="1:18" s="50" customFormat="1" ht="9" customHeight="1">
      <c r="A37" s="52">
        <v>16</v>
      </c>
      <c r="B37" s="40"/>
      <c r="C37" s="150"/>
      <c r="D37" s="60">
        <v>2</v>
      </c>
      <c r="E37" s="42"/>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148</v>
      </c>
      <c r="Q71" s="104"/>
    </row>
    <row r="72" spans="1:17" s="105" customFormat="1" ht="9" customHeight="1">
      <c r="A72" s="106" t="s">
        <v>1</v>
      </c>
      <c r="B72" s="107"/>
      <c r="C72" s="108"/>
      <c r="D72" s="109">
        <v>1</v>
      </c>
      <c r="E72" s="110" t="s">
        <v>71</v>
      </c>
      <c r="F72" s="111"/>
      <c r="G72" s="110"/>
      <c r="H72" s="112"/>
      <c r="I72" s="113"/>
      <c r="J72" s="107"/>
      <c r="K72" s="114"/>
      <c r="L72" s="107"/>
      <c r="M72" s="115"/>
      <c r="N72" s="116"/>
      <c r="O72" s="117"/>
      <c r="P72" s="117"/>
      <c r="Q72" s="118"/>
    </row>
    <row r="73" spans="1:17" s="105" customFormat="1" ht="9" customHeight="1">
      <c r="A73" s="148"/>
      <c r="B73" s="122"/>
      <c r="C73" s="119"/>
      <c r="D73" s="109">
        <v>2</v>
      </c>
      <c r="E73" s="110" t="s">
        <v>135</v>
      </c>
      <c r="F73" s="111"/>
      <c r="G73" s="110"/>
      <c r="H73" s="112"/>
      <c r="I73" s="113"/>
      <c r="J73" s="107"/>
      <c r="K73" s="114"/>
      <c r="L73" s="107"/>
      <c r="M73" s="115"/>
      <c r="N73" s="120" t="s">
        <v>62</v>
      </c>
      <c r="O73" s="121"/>
      <c r="P73" s="122"/>
      <c r="Q73" s="123"/>
    </row>
    <row r="74" spans="1:17" s="105" customFormat="1" ht="9" customHeight="1">
      <c r="A74" s="124"/>
      <c r="B74" s="125"/>
      <c r="C74" s="126"/>
      <c r="D74" s="109"/>
      <c r="E74" s="110"/>
      <c r="F74" s="111"/>
      <c r="G74" s="110"/>
      <c r="H74" s="112"/>
      <c r="I74" s="113"/>
      <c r="J74" s="107"/>
      <c r="K74" s="114"/>
      <c r="L74" s="107"/>
      <c r="M74" s="115"/>
      <c r="N74" s="116" t="s">
        <v>29</v>
      </c>
      <c r="O74" s="117"/>
      <c r="P74" s="117"/>
      <c r="Q74" s="118"/>
    </row>
    <row r="75" spans="1:17" s="105" customFormat="1" ht="9" customHeight="1">
      <c r="A75" s="127"/>
      <c r="B75" s="27"/>
      <c r="C75" s="128"/>
      <c r="D75" s="109"/>
      <c r="E75" s="110"/>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28" dxfId="21" stopIfTrue="1">
      <formula>AND($D7&lt;9,$C7&gt;0)</formula>
    </cfRule>
  </conditionalFormatting>
  <conditionalFormatting sqref="H40 H60 J50 H24 H48 H32 J58 H68 H36 H56 J66 H64 J10 L46 H28 L14 J18 J26 J34 L30 L62 H44 J42 H52 H8 H16 H20 H12 N22">
    <cfRule type="expression" priority="25" dxfId="45" stopIfTrue="1">
      <formula>AND($N$1="CU",H8="Umpire")</formula>
    </cfRule>
    <cfRule type="expression" priority="26" dxfId="44" stopIfTrue="1">
      <formula>AND($N$1="CU",H8&lt;&gt;"Umpire",I8&lt;&gt;"")</formula>
    </cfRule>
    <cfRule type="expression" priority="27" dxfId="43" stopIfTrue="1">
      <formula>AND($N$1="CU",H8&lt;&gt;"Umpire")</formula>
    </cfRule>
  </conditionalFormatting>
  <conditionalFormatting sqref="D53 D47 D45 D43 D41 D39 D69 D67 D49 D65 D63 D61 D59 D57 D55 D51">
    <cfRule type="expression" priority="24" dxfId="42" stopIfTrue="1">
      <formula>AND($D39&lt;9,$C39&gt;0)</formula>
    </cfRule>
  </conditionalFormatting>
  <conditionalFormatting sqref="E55 E57 E59 E61 E63 E65 E67 E69 E39 E41 E43 E45 E47 E49 E51 E53">
    <cfRule type="cellIs" priority="22" dxfId="41" operator="equal" stopIfTrue="1">
      <formula>"Bye"</formula>
    </cfRule>
    <cfRule type="expression" priority="23" dxfId="21" stopIfTrue="1">
      <formula>AND($D39&lt;9,$C39&gt;0)</formula>
    </cfRule>
  </conditionalFormatting>
  <conditionalFormatting sqref="J60 J56 J48 J28 J52 N62 L58 L66 J64 N46 L42 L50 J40 J68 J44 J16">
    <cfRule type="expression" priority="20" dxfId="21" stopIfTrue="1">
      <formula>I16="as"</formula>
    </cfRule>
    <cfRule type="expression" priority="21" dxfId="21" stopIfTrue="1">
      <formula>I16="bs"</formula>
    </cfRule>
  </conditionalFormatting>
  <conditionalFormatting sqref="B53 B51 B49 B47 B45 B43 B41 B39 B69 B67 B65 B63 B61 B59 B57 B55">
    <cfRule type="cellIs" priority="18" dxfId="20" operator="equal" stopIfTrue="1">
      <formula>"QA"</formula>
    </cfRule>
    <cfRule type="cellIs" priority="19" dxfId="20" operator="equal" stopIfTrue="1">
      <formula>"DA"</formula>
    </cfRule>
  </conditionalFormatting>
  <conditionalFormatting sqref="I8 I12 I16 I20 I24 I28 I32 I36 M30 M14 K10 K34 O22 K18 K26 Q79">
    <cfRule type="expression" priority="17" dxfId="29" stopIfTrue="1">
      <formula>$N$1="CU"</formula>
    </cfRule>
  </conditionalFormatting>
  <conditionalFormatting sqref="B7:C7 B9:C9 B11:C11 B13:C13 B15:C15 B17:C17 B19:C19 B21:C21 B23:C23 B25:C25 B27:C27 B29:C29 B31:C31 B33:C33 B35:C35 B37:C37">
    <cfRule type="expression" priority="16" dxfId="34" stopIfTrue="1">
      <formula>$D7&gt;0</formula>
    </cfRule>
  </conditionalFormatting>
  <conditionalFormatting sqref="Q79">
    <cfRule type="expression" priority="15" dxfId="29" stopIfTrue="1">
      <formula>$N$1="CU"</formula>
    </cfRule>
  </conditionalFormatting>
  <conditionalFormatting sqref="Q79">
    <cfRule type="expression" priority="14" dxfId="29" stopIfTrue="1">
      <formula>$N$1="CU"</formula>
    </cfRule>
  </conditionalFormatting>
  <conditionalFormatting sqref="Q79">
    <cfRule type="expression" priority="13" dxfId="29" stopIfTrue="1">
      <formula>$N$1="CU"</formula>
    </cfRule>
  </conditionalFormatting>
  <conditionalFormatting sqref="Q79">
    <cfRule type="expression" priority="12" dxfId="29" stopIfTrue="1">
      <formula>$N$1="CU"</formula>
    </cfRule>
  </conditionalFormatting>
  <conditionalFormatting sqref="Q79">
    <cfRule type="expression" priority="11" dxfId="29" stopIfTrue="1">
      <formula>$N$1="CU"</formula>
    </cfRule>
  </conditionalFormatting>
  <conditionalFormatting sqref="L26">
    <cfRule type="expression" priority="7" dxfId="21" stopIfTrue="1">
      <formula>K26="as"</formula>
    </cfRule>
    <cfRule type="expression" priority="8" dxfId="21" stopIfTrue="1">
      <formula>K26="bs"</formula>
    </cfRule>
  </conditionalFormatting>
  <conditionalFormatting sqref="L26">
    <cfRule type="expression" priority="1" dxfId="21" stopIfTrue="1">
      <formula>K26="as"</formula>
    </cfRule>
    <cfRule type="expression" priority="2" dxfId="21" stopIfTrue="1">
      <formula>K26="bs"</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7">
      <selection activeCell="S16" sqref="S16:U1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1"/>
      <c r="I1" s="3" t="s">
        <v>21</v>
      </c>
      <c r="J1" s="147" t="s">
        <v>151</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263" t="s">
        <v>146</v>
      </c>
      <c r="B4" s="263"/>
      <c r="C4" s="263"/>
      <c r="D4" s="18"/>
      <c r="E4" s="18"/>
      <c r="F4" s="18" t="s">
        <v>26</v>
      </c>
      <c r="G4" s="19"/>
      <c r="H4" s="18"/>
      <c r="I4" s="20"/>
      <c r="J4" s="21" t="s">
        <v>27</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v>1</v>
      </c>
      <c r="C7" s="150" t="s">
        <v>19</v>
      </c>
      <c r="D7" s="60">
        <v>1</v>
      </c>
      <c r="E7" s="42"/>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137</v>
      </c>
      <c r="K8" s="58"/>
      <c r="L8" s="44"/>
      <c r="M8" s="44"/>
      <c r="N8" s="45"/>
      <c r="O8" s="46"/>
      <c r="P8" s="47"/>
      <c r="Q8" s="48"/>
      <c r="R8" s="49"/>
      <c r="T8" s="59" t="e">
        <f>#REF!</f>
        <v>#REF!</v>
      </c>
    </row>
    <row r="9" spans="1:20" s="50" customFormat="1" ht="9" customHeight="1">
      <c r="A9" s="52">
        <v>2</v>
      </c>
      <c r="B9" s="40"/>
      <c r="C9" s="150"/>
      <c r="D9" s="60"/>
      <c r="E9" s="61"/>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153" t="s">
        <v>88</v>
      </c>
      <c r="M10" s="67"/>
      <c r="N10" s="68"/>
      <c r="O10" s="68"/>
      <c r="P10" s="47"/>
      <c r="Q10" s="48"/>
      <c r="R10" s="49"/>
      <c r="T10" s="59" t="e">
        <f>#REF!</f>
        <v>#REF!</v>
      </c>
    </row>
    <row r="11" spans="1:20" s="50" customFormat="1" ht="9" customHeight="1">
      <c r="A11" s="52">
        <v>3</v>
      </c>
      <c r="B11" s="40"/>
      <c r="C11" s="150"/>
      <c r="D11" s="60">
        <v>10</v>
      </c>
      <c r="E11" s="61"/>
      <c r="F11" s="61"/>
      <c r="G11" s="61"/>
      <c r="H11" s="61"/>
      <c r="I11" s="43"/>
      <c r="J11" s="44"/>
      <c r="K11" s="69"/>
      <c r="L11" s="44"/>
      <c r="M11" s="70"/>
      <c r="N11" s="68"/>
      <c r="O11" s="68"/>
      <c r="P11" s="47"/>
      <c r="Q11" s="48"/>
      <c r="R11" s="49"/>
      <c r="T11" s="59" t="e">
        <f>#REF!</f>
        <v>#REF!</v>
      </c>
    </row>
    <row r="12" spans="1:20" s="50" customFormat="1" ht="9" customHeight="1">
      <c r="A12" s="52"/>
      <c r="B12" s="53"/>
      <c r="C12" s="53"/>
      <c r="D12" s="64"/>
      <c r="E12" s="44"/>
      <c r="F12" s="44"/>
      <c r="G12" s="55"/>
      <c r="H12" s="56"/>
      <c r="I12" s="57"/>
      <c r="J12" s="61" t="s">
        <v>57</v>
      </c>
      <c r="K12" s="71"/>
      <c r="L12" s="44"/>
      <c r="M12" s="70"/>
      <c r="N12" s="68"/>
      <c r="O12" s="68"/>
      <c r="P12" s="47"/>
      <c r="Q12" s="48"/>
      <c r="R12" s="49"/>
      <c r="T12" s="59" t="e">
        <f>#REF!</f>
        <v>#REF!</v>
      </c>
    </row>
    <row r="13" spans="1:20" s="50" customFormat="1" ht="9" customHeight="1">
      <c r="A13" s="52">
        <v>4</v>
      </c>
      <c r="B13" s="40"/>
      <c r="C13" s="150"/>
      <c r="D13" s="60">
        <v>8</v>
      </c>
      <c r="E13" s="61"/>
      <c r="F13" s="61"/>
      <c r="G13" s="61"/>
      <c r="H13" s="61"/>
      <c r="I13" s="72"/>
      <c r="J13" s="44"/>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153" t="s">
        <v>88</v>
      </c>
      <c r="O14" s="67"/>
      <c r="P14" s="47"/>
      <c r="Q14" s="48"/>
      <c r="R14" s="49"/>
      <c r="T14" s="59" t="e">
        <f>#REF!</f>
        <v>#REF!</v>
      </c>
    </row>
    <row r="15" spans="1:20" s="50" customFormat="1" ht="9" customHeight="1">
      <c r="A15" s="52">
        <v>5</v>
      </c>
      <c r="B15" s="40"/>
      <c r="C15" s="150"/>
      <c r="D15" s="60">
        <v>4</v>
      </c>
      <c r="E15" s="152"/>
      <c r="F15" s="152"/>
      <c r="G15" s="152"/>
      <c r="H15" s="61"/>
      <c r="I15" s="75"/>
      <c r="J15" s="44"/>
      <c r="K15" s="44"/>
      <c r="L15" s="44"/>
      <c r="M15" s="70"/>
      <c r="N15" s="44" t="s">
        <v>201</v>
      </c>
      <c r="O15" s="70"/>
      <c r="P15" s="47"/>
      <c r="Q15" s="48"/>
      <c r="R15" s="49"/>
      <c r="T15" s="59" t="e">
        <f>#REF!</f>
        <v>#REF!</v>
      </c>
    </row>
    <row r="16" spans="1:20" s="50" customFormat="1" ht="9" customHeight="1" thickBot="1">
      <c r="A16" s="52"/>
      <c r="B16" s="53"/>
      <c r="C16" s="53"/>
      <c r="D16" s="64"/>
      <c r="E16" s="44"/>
      <c r="F16" s="44"/>
      <c r="G16" s="55"/>
      <c r="H16" s="56"/>
      <c r="I16" s="57"/>
      <c r="J16" s="58" t="s">
        <v>57</v>
      </c>
      <c r="K16" s="58"/>
      <c r="L16" s="44"/>
      <c r="M16" s="70"/>
      <c r="N16" s="68"/>
      <c r="O16" s="70"/>
      <c r="P16" s="47"/>
      <c r="Q16" s="48"/>
      <c r="R16" s="49"/>
      <c r="T16" s="76" t="e">
        <f>#REF!</f>
        <v>#REF!</v>
      </c>
    </row>
    <row r="17" spans="1:18" s="50" customFormat="1" ht="9" customHeight="1">
      <c r="A17" s="52">
        <v>6</v>
      </c>
      <c r="B17" s="40"/>
      <c r="C17" s="150"/>
      <c r="D17" s="60"/>
      <c r="E17" s="61"/>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87</v>
      </c>
      <c r="M18" s="77"/>
      <c r="N18" s="68"/>
      <c r="O18" s="70"/>
      <c r="P18" s="47"/>
      <c r="Q18" s="48" t="s">
        <v>136</v>
      </c>
      <c r="R18" s="49"/>
    </row>
    <row r="19" spans="1:18" s="50" customFormat="1" ht="9" customHeight="1">
      <c r="A19" s="52">
        <v>7</v>
      </c>
      <c r="B19" s="40"/>
      <c r="C19" s="150"/>
      <c r="D19" s="60">
        <v>7</v>
      </c>
      <c r="E19" s="61"/>
      <c r="F19" s="61"/>
      <c r="G19" s="61"/>
      <c r="H19" s="61"/>
      <c r="I19" s="43"/>
      <c r="J19" s="44"/>
      <c r="K19" s="69"/>
      <c r="L19" s="44"/>
      <c r="M19" s="68"/>
      <c r="N19" s="68"/>
      <c r="O19" s="70"/>
      <c r="P19" s="47"/>
      <c r="Q19" s="48"/>
      <c r="R19" s="49"/>
    </row>
    <row r="20" spans="1:18" s="50" customFormat="1" ht="9" customHeight="1">
      <c r="A20" s="52"/>
      <c r="B20" s="53"/>
      <c r="C20" s="53"/>
      <c r="D20" s="64"/>
      <c r="E20" s="61"/>
      <c r="F20" s="44"/>
      <c r="G20" s="55"/>
      <c r="H20" s="56"/>
      <c r="I20" s="57"/>
      <c r="J20" s="61" t="s">
        <v>138</v>
      </c>
      <c r="K20" s="71"/>
      <c r="L20" s="44"/>
      <c r="M20" s="68"/>
      <c r="N20" s="68"/>
      <c r="O20" s="70"/>
      <c r="P20" s="47"/>
      <c r="Q20" s="48"/>
      <c r="R20" s="49"/>
    </row>
    <row r="21" spans="1:18" s="50" customFormat="1" ht="9" customHeight="1">
      <c r="A21" s="52">
        <v>8</v>
      </c>
      <c r="B21" s="40"/>
      <c r="C21" s="150"/>
      <c r="D21" s="60">
        <v>6</v>
      </c>
      <c r="E21" s="61"/>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42" t="s">
        <v>54</v>
      </c>
      <c r="Q22" s="67"/>
      <c r="R22" s="49"/>
    </row>
    <row r="23" spans="1:18" s="50" customFormat="1" ht="9" customHeight="1">
      <c r="A23" s="52">
        <v>9</v>
      </c>
      <c r="B23" s="40"/>
      <c r="C23" s="150"/>
      <c r="D23" s="60">
        <v>5</v>
      </c>
      <c r="E23" s="61"/>
      <c r="F23" s="61"/>
      <c r="G23" s="61"/>
      <c r="H23" s="61"/>
      <c r="I23" s="43"/>
      <c r="J23" s="44"/>
      <c r="K23" s="44"/>
      <c r="L23" s="44"/>
      <c r="M23" s="68"/>
      <c r="N23" s="44"/>
      <c r="O23" s="70"/>
      <c r="P23" s="44" t="s">
        <v>391</v>
      </c>
      <c r="Q23" s="68"/>
      <c r="R23" s="49"/>
    </row>
    <row r="24" spans="1:18" s="50" customFormat="1" ht="9" customHeight="1">
      <c r="A24" s="52"/>
      <c r="B24" s="53"/>
      <c r="C24" s="53"/>
      <c r="D24" s="64"/>
      <c r="E24" s="44"/>
      <c r="F24" s="44"/>
      <c r="G24" s="55"/>
      <c r="H24" s="56"/>
      <c r="I24" s="57"/>
      <c r="J24" s="61" t="s">
        <v>139</v>
      </c>
      <c r="K24" s="58"/>
      <c r="L24" s="44"/>
      <c r="M24" s="68"/>
      <c r="N24" s="68"/>
      <c r="O24" s="70"/>
      <c r="P24" s="47"/>
      <c r="Q24" s="48"/>
      <c r="R24" s="49"/>
    </row>
    <row r="25" spans="1:18" s="50" customFormat="1" ht="9" customHeight="1">
      <c r="A25" s="52">
        <v>10</v>
      </c>
      <c r="B25" s="40"/>
      <c r="C25" s="150"/>
      <c r="D25" s="60">
        <v>9</v>
      </c>
      <c r="E25" s="61"/>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58" t="s">
        <v>140</v>
      </c>
      <c r="M26" s="67"/>
      <c r="N26" s="68"/>
      <c r="O26" s="70"/>
      <c r="P26" s="47"/>
      <c r="Q26" s="48"/>
      <c r="R26" s="49"/>
    </row>
    <row r="27" spans="1:18" s="50" customFormat="1" ht="9" customHeight="1">
      <c r="A27" s="52">
        <v>11</v>
      </c>
      <c r="B27" s="40"/>
      <c r="C27" s="150"/>
      <c r="D27" s="60"/>
      <c r="E27" s="61"/>
      <c r="F27" s="61"/>
      <c r="G27" s="61"/>
      <c r="H27" s="61"/>
      <c r="I27" s="43"/>
      <c r="J27" s="44"/>
      <c r="K27" s="69"/>
      <c r="L27" s="44"/>
      <c r="M27" s="70"/>
      <c r="N27" s="68"/>
      <c r="O27" s="70"/>
      <c r="P27" s="47"/>
      <c r="Q27" s="48"/>
      <c r="R27" s="49"/>
    </row>
    <row r="28" spans="1:18" s="50" customFormat="1" ht="9" customHeight="1">
      <c r="A28" s="52"/>
      <c r="B28" s="53"/>
      <c r="C28" s="53"/>
      <c r="D28" s="64"/>
      <c r="E28" s="44"/>
      <c r="F28" s="44"/>
      <c r="G28" s="55"/>
      <c r="H28" s="56"/>
      <c r="I28" s="57"/>
      <c r="J28" s="58" t="s">
        <v>57</v>
      </c>
      <c r="K28" s="71"/>
      <c r="L28" s="44"/>
      <c r="M28" s="70"/>
      <c r="N28" s="68"/>
      <c r="O28" s="70"/>
      <c r="P28" s="47"/>
      <c r="Q28" s="48"/>
      <c r="R28" s="49"/>
    </row>
    <row r="29" spans="1:18" s="50" customFormat="1" ht="9" customHeight="1">
      <c r="A29" s="52">
        <v>12</v>
      </c>
      <c r="B29" s="40"/>
      <c r="C29" s="150"/>
      <c r="D29" s="60">
        <v>3</v>
      </c>
      <c r="E29" s="152"/>
      <c r="F29" s="152"/>
      <c r="G29" s="152"/>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54</v>
      </c>
      <c r="O30" s="77"/>
      <c r="P30" s="47"/>
      <c r="Q30" s="48"/>
      <c r="R30" s="49"/>
    </row>
    <row r="31" spans="1:18" s="50" customFormat="1" ht="9" customHeight="1">
      <c r="A31" s="52">
        <v>13</v>
      </c>
      <c r="B31" s="40"/>
      <c r="C31" s="150"/>
      <c r="D31" s="60">
        <v>11</v>
      </c>
      <c r="E31" s="61"/>
      <c r="F31" s="61"/>
      <c r="G31" s="61"/>
      <c r="H31" s="61"/>
      <c r="I31" s="75"/>
      <c r="J31" s="44"/>
      <c r="K31" s="44"/>
      <c r="L31" s="44"/>
      <c r="M31" s="70"/>
      <c r="N31" s="44" t="s">
        <v>202</v>
      </c>
      <c r="O31" s="68"/>
      <c r="P31" s="47"/>
      <c r="Q31" s="48"/>
      <c r="R31" s="49"/>
    </row>
    <row r="32" spans="1:18" s="50" customFormat="1" ht="9" customHeight="1">
      <c r="A32" s="52"/>
      <c r="B32" s="53"/>
      <c r="C32" s="53"/>
      <c r="D32" s="64"/>
      <c r="E32" s="44"/>
      <c r="F32" s="44"/>
      <c r="G32" s="55"/>
      <c r="H32" s="56"/>
      <c r="I32" s="57"/>
      <c r="J32" s="58" t="s">
        <v>57</v>
      </c>
      <c r="K32" s="58"/>
      <c r="L32" s="44"/>
      <c r="M32" s="70"/>
      <c r="N32" s="68"/>
      <c r="O32" s="68"/>
      <c r="P32" s="47"/>
      <c r="Q32" s="48"/>
      <c r="R32" s="49"/>
    </row>
    <row r="33" spans="1:18" s="50" customFormat="1" ht="9" customHeight="1">
      <c r="A33" s="52">
        <v>14</v>
      </c>
      <c r="B33" s="40"/>
      <c r="C33" s="150"/>
      <c r="D33" s="60">
        <v>12</v>
      </c>
      <c r="E33" s="61"/>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54</v>
      </c>
      <c r="M34" s="77"/>
      <c r="N34" s="68"/>
      <c r="O34" s="68"/>
      <c r="P34" s="47"/>
      <c r="Q34" s="48"/>
      <c r="R34" s="49"/>
    </row>
    <row r="35" spans="1:18" s="50" customFormat="1" ht="9" customHeight="1">
      <c r="A35" s="52">
        <v>15</v>
      </c>
      <c r="B35" s="40"/>
      <c r="C35" s="150"/>
      <c r="D35" s="60"/>
      <c r="E35" s="61"/>
      <c r="F35" s="61"/>
      <c r="G35" s="61"/>
      <c r="H35" s="61"/>
      <c r="I35" s="43"/>
      <c r="J35" s="44"/>
      <c r="K35" s="69"/>
      <c r="L35" s="44"/>
      <c r="M35" s="68"/>
      <c r="N35" s="68"/>
      <c r="O35" s="68"/>
      <c r="P35" s="47"/>
      <c r="Q35" s="48"/>
      <c r="R35" s="49"/>
    </row>
    <row r="36" spans="1:18" s="50" customFormat="1" ht="9" customHeight="1">
      <c r="A36" s="52"/>
      <c r="B36" s="53"/>
      <c r="C36" s="53"/>
      <c r="D36" s="64"/>
      <c r="E36" s="44"/>
      <c r="F36" s="44"/>
      <c r="G36" s="55"/>
      <c r="H36" s="56"/>
      <c r="I36" s="57"/>
      <c r="J36" s="42" t="s">
        <v>53</v>
      </c>
      <c r="K36" s="71"/>
      <c r="L36" s="44"/>
      <c r="M36" s="68"/>
      <c r="N36" s="68"/>
      <c r="O36" s="68"/>
      <c r="P36" s="47"/>
      <c r="Q36" s="48"/>
      <c r="R36" s="49"/>
    </row>
    <row r="37" spans="1:18" s="50" customFormat="1" ht="9" customHeight="1">
      <c r="A37" s="52">
        <v>16</v>
      </c>
      <c r="B37" s="40"/>
      <c r="C37" s="150"/>
      <c r="D37" s="60">
        <v>2</v>
      </c>
      <c r="E37" s="42"/>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28</v>
      </c>
      <c r="O71" s="102"/>
      <c r="P71" s="103" t="s">
        <v>148</v>
      </c>
      <c r="Q71" s="104"/>
    </row>
    <row r="72" spans="1:17" s="105" customFormat="1" ht="9" customHeight="1">
      <c r="A72" s="106" t="s">
        <v>1</v>
      </c>
      <c r="B72" s="107"/>
      <c r="C72" s="108"/>
      <c r="D72" s="109">
        <v>1</v>
      </c>
      <c r="E72" s="110" t="s">
        <v>137</v>
      </c>
      <c r="F72" s="111"/>
      <c r="G72" s="110"/>
      <c r="H72" s="112"/>
      <c r="I72" s="113"/>
      <c r="J72" s="107"/>
      <c r="K72" s="114"/>
      <c r="L72" s="107"/>
      <c r="M72" s="115"/>
      <c r="N72" s="116"/>
      <c r="O72" s="117"/>
      <c r="P72" s="117"/>
      <c r="Q72" s="118"/>
    </row>
    <row r="73" spans="1:17" s="105" customFormat="1" ht="9" customHeight="1">
      <c r="A73" s="148"/>
      <c r="B73" s="122"/>
      <c r="C73" s="119"/>
      <c r="D73" s="109">
        <v>2</v>
      </c>
      <c r="E73" s="110" t="s">
        <v>53</v>
      </c>
      <c r="F73" s="111"/>
      <c r="G73" s="110"/>
      <c r="H73" s="112"/>
      <c r="I73" s="113"/>
      <c r="J73" s="107"/>
      <c r="K73" s="114"/>
      <c r="L73" s="107"/>
      <c r="M73" s="115"/>
      <c r="N73" s="120" t="s">
        <v>62</v>
      </c>
      <c r="O73" s="121"/>
      <c r="P73" s="122"/>
      <c r="Q73" s="123"/>
    </row>
    <row r="74" spans="1:17" s="105" customFormat="1" ht="9" customHeight="1">
      <c r="A74" s="124"/>
      <c r="B74" s="125"/>
      <c r="C74" s="126"/>
      <c r="D74" s="109"/>
      <c r="E74" s="110"/>
      <c r="F74" s="111"/>
      <c r="G74" s="110"/>
      <c r="H74" s="112"/>
      <c r="I74" s="113"/>
      <c r="J74" s="107"/>
      <c r="K74" s="114"/>
      <c r="L74" s="107"/>
      <c r="M74" s="115"/>
      <c r="N74" s="116" t="s">
        <v>29</v>
      </c>
      <c r="O74" s="117"/>
      <c r="P74" s="117"/>
      <c r="Q74" s="118"/>
    </row>
    <row r="75" spans="1:17" s="105" customFormat="1" ht="9" customHeight="1">
      <c r="A75" s="127"/>
      <c r="B75" s="27"/>
      <c r="C75" s="128"/>
      <c r="D75" s="109"/>
      <c r="E75" s="110"/>
      <c r="F75" s="111"/>
      <c r="G75" s="110"/>
      <c r="H75" s="112"/>
      <c r="I75" s="113"/>
      <c r="J75" s="107"/>
      <c r="K75" s="114"/>
      <c r="L75" s="107"/>
      <c r="M75" s="115"/>
      <c r="N75" s="107" t="s">
        <v>48</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30</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24" dxfId="21" stopIfTrue="1">
      <formula>AND($D7&lt;9,$C7&gt;0)</formula>
    </cfRule>
  </conditionalFormatting>
  <conditionalFormatting sqref="H40 H60 J50 H24 H48 H32 J58 H68 H36 H56 J66 H64 J10 L46 H28 L14 J18 J26 J34 L30 L62 H44 J42 H52 H8 H16 H20 H12 N22">
    <cfRule type="expression" priority="21" dxfId="45" stopIfTrue="1">
      <formula>AND($N$1="CU",H8="Umpire")</formula>
    </cfRule>
    <cfRule type="expression" priority="22" dxfId="44" stopIfTrue="1">
      <formula>AND($N$1="CU",H8&lt;&gt;"Umpire",I8&lt;&gt;"")</formula>
    </cfRule>
    <cfRule type="expression" priority="23" dxfId="43" stopIfTrue="1">
      <formula>AND($N$1="CU",H8&lt;&gt;"Umpire")</formula>
    </cfRule>
  </conditionalFormatting>
  <conditionalFormatting sqref="D53 D47 D45 D43 D41 D39 D69 D67 D49 D65 D63 D61 D59 D57 D55 D51">
    <cfRule type="expression" priority="20" dxfId="42" stopIfTrue="1">
      <formula>AND($D39&lt;9,$C39&gt;0)</formula>
    </cfRule>
  </conditionalFormatting>
  <conditionalFormatting sqref="E55 E57 E59 E61 E63 E65 E67 E69 E39 E41 E43 E45 E47 E49 E51 E53">
    <cfRule type="cellIs" priority="18" dxfId="41" operator="equal" stopIfTrue="1">
      <formula>"Bye"</formula>
    </cfRule>
    <cfRule type="expression" priority="19" dxfId="21" stopIfTrue="1">
      <formula>AND($D39&lt;9,$C39&gt;0)</formula>
    </cfRule>
  </conditionalFormatting>
  <conditionalFormatting sqref="J60 J56 J48 J52 N62 L58 L66 J64 N46 L42 L50 J40 J68 J44 J16 J28">
    <cfRule type="expression" priority="16" dxfId="21" stopIfTrue="1">
      <formula>I16="as"</formula>
    </cfRule>
    <cfRule type="expression" priority="17" dxfId="21" stopIfTrue="1">
      <formula>I16="bs"</formula>
    </cfRule>
  </conditionalFormatting>
  <conditionalFormatting sqref="B53 B51 B49 B47 B45 B43 B41 B39 B69 B67 B65 B63 B61 B59 B57 B55">
    <cfRule type="cellIs" priority="14" dxfId="20" operator="equal" stopIfTrue="1">
      <formula>"QA"</formula>
    </cfRule>
    <cfRule type="cellIs" priority="15" dxfId="20" operator="equal" stopIfTrue="1">
      <formula>"DA"</formula>
    </cfRule>
  </conditionalFormatting>
  <conditionalFormatting sqref="I8 I12 I16 I20 I24 I28 I32 I36 M30 M14 K10 K34 O22 K18 K26 Q79">
    <cfRule type="expression" priority="13" dxfId="29" stopIfTrue="1">
      <formula>$N$1="CU"</formula>
    </cfRule>
  </conditionalFormatting>
  <conditionalFormatting sqref="B7:C7 B9:C9 B11:C11 B13:C13 B15:C15 B17:C17 B19:C19 B21:C21 B23:C23 B25:C25 B27:C27 B29:C29 B31:C31 B33:C33 B35:C35 B37:C37">
    <cfRule type="expression" priority="12" dxfId="34" stopIfTrue="1">
      <formula>$D7&gt;0</formula>
    </cfRule>
  </conditionalFormatting>
  <conditionalFormatting sqref="Q79">
    <cfRule type="expression" priority="11" dxfId="29" stopIfTrue="1">
      <formula>$N$1="CU"</formula>
    </cfRule>
  </conditionalFormatting>
  <conditionalFormatting sqref="Q79">
    <cfRule type="expression" priority="10" dxfId="29" stopIfTrue="1">
      <formula>$N$1="CU"</formula>
    </cfRule>
  </conditionalFormatting>
  <conditionalFormatting sqref="Q79">
    <cfRule type="expression" priority="9" dxfId="29" stopIfTrue="1">
      <formula>$N$1="CU"</formula>
    </cfRule>
  </conditionalFormatting>
  <conditionalFormatting sqref="Q79">
    <cfRule type="expression" priority="8" dxfId="29" stopIfTrue="1">
      <formula>$N$1="CU"</formula>
    </cfRule>
  </conditionalFormatting>
  <conditionalFormatting sqref="Q79">
    <cfRule type="expression" priority="7" dxfId="29" stopIfTrue="1">
      <formula>$N$1="CU"</formula>
    </cfRule>
  </conditionalFormatting>
  <conditionalFormatting sqref="L26">
    <cfRule type="expression" priority="5" dxfId="21" stopIfTrue="1">
      <formula>K26="as"</formula>
    </cfRule>
    <cfRule type="expression" priority="6" dxfId="21" stopIfTrue="1">
      <formula>K26="bs"</formula>
    </cfRule>
  </conditionalFormatting>
  <conditionalFormatting sqref="L26">
    <cfRule type="expression" priority="3" dxfId="21" stopIfTrue="1">
      <formula>K26="as"</formula>
    </cfRule>
    <cfRule type="expression" priority="4" dxfId="21" stopIfTrue="1">
      <formula>K26="bs"</formula>
    </cfRule>
  </conditionalFormatting>
  <conditionalFormatting sqref="J32">
    <cfRule type="expression" priority="1" dxfId="21" stopIfTrue="1">
      <formula>I32="as"</formula>
    </cfRule>
    <cfRule type="expression" priority="2" dxfId="21" stopIfTrue="1">
      <formula>I32="bs"</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 Kazimir Šmuc</dc:creator>
  <cp:keywords/>
  <dc:description/>
  <cp:lastModifiedBy>Neža</cp:lastModifiedBy>
  <cp:lastPrinted>2014-02-07T07:05:53Z</cp:lastPrinted>
  <dcterms:created xsi:type="dcterms:W3CDTF">2009-09-03T14:10:00Z</dcterms:created>
  <dcterms:modified xsi:type="dcterms:W3CDTF">2014-02-09T19:44:12Z</dcterms:modified>
  <cp:category/>
  <cp:version/>
  <cp:contentType/>
  <cp:contentStatus/>
</cp:coreProperties>
</file>